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ga\Documents\DEMCF\Publications sur le site internet\"/>
    </mc:Choice>
  </mc:AlternateContent>
  <xr:revisionPtr revIDLastSave="0" documentId="13_ncr:1_{74C6B1EF-2FDD-4794-BCE6-F6BBF9774CC5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Cameroun" sheetId="2" r:id="rId1"/>
    <sheet name="Centrafrique" sheetId="10" r:id="rId2"/>
    <sheet name="Congo" sheetId="11" r:id="rId3"/>
    <sheet name="Gabon" sheetId="12" r:id="rId4"/>
    <sheet name="Guinée Equatoriale" sheetId="13" r:id="rId5"/>
    <sheet name="Tchad" sheetId="15" r:id="rId6"/>
    <sheet name="Zone CEMAC" sheetId="14" r:id="rId7"/>
    <sheet name="Zone CEMAC PAR ETAT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6" l="1"/>
  <c r="K69" i="16" s="1"/>
  <c r="H36" i="14" l="1"/>
  <c r="K71" i="14" s="1"/>
  <c r="I70" i="15"/>
  <c r="H70" i="15"/>
  <c r="G70" i="15"/>
  <c r="F70" i="15"/>
  <c r="E70" i="15"/>
  <c r="D70" i="15"/>
  <c r="C70" i="15"/>
  <c r="B70" i="15"/>
  <c r="K69" i="15"/>
  <c r="J69" i="15"/>
  <c r="K68" i="15"/>
  <c r="J68" i="15"/>
  <c r="K67" i="15"/>
  <c r="J67" i="15"/>
  <c r="K66" i="15"/>
  <c r="J66" i="15"/>
  <c r="K65" i="15"/>
  <c r="J65" i="15"/>
  <c r="K64" i="15"/>
  <c r="J64" i="15"/>
  <c r="K63" i="15"/>
  <c r="J63" i="15"/>
  <c r="K62" i="15"/>
  <c r="J62" i="15"/>
  <c r="K61" i="15"/>
  <c r="J61" i="15"/>
  <c r="K60" i="15"/>
  <c r="J60" i="15"/>
  <c r="K59" i="15"/>
  <c r="J59" i="15"/>
  <c r="K58" i="15"/>
  <c r="J58" i="15"/>
  <c r="I52" i="15"/>
  <c r="H52" i="15"/>
  <c r="G52" i="15"/>
  <c r="F52" i="15"/>
  <c r="E52" i="15"/>
  <c r="D52" i="15"/>
  <c r="C52" i="15"/>
  <c r="B52" i="15"/>
  <c r="K51" i="15"/>
  <c r="J51" i="15"/>
  <c r="K50" i="15"/>
  <c r="J50" i="15"/>
  <c r="K49" i="15"/>
  <c r="J49" i="15"/>
  <c r="K48" i="15"/>
  <c r="J48" i="15"/>
  <c r="K47" i="15"/>
  <c r="J47" i="15"/>
  <c r="K46" i="15"/>
  <c r="J46" i="15"/>
  <c r="K45" i="15"/>
  <c r="J45" i="15"/>
  <c r="K44" i="15"/>
  <c r="J44" i="15"/>
  <c r="K43" i="15"/>
  <c r="J43" i="15"/>
  <c r="K42" i="15"/>
  <c r="J42" i="15"/>
  <c r="K41" i="15"/>
  <c r="J41" i="15"/>
  <c r="K40" i="15"/>
  <c r="J40" i="15"/>
  <c r="F34" i="15"/>
  <c r="E34" i="15"/>
  <c r="D34" i="15"/>
  <c r="C34" i="15"/>
  <c r="B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0" i="15"/>
  <c r="K38" i="15" s="1"/>
  <c r="K56" i="15" s="1"/>
  <c r="A20" i="15"/>
  <c r="A38" i="15" s="1"/>
  <c r="A56" i="15" s="1"/>
  <c r="F17" i="15"/>
  <c r="E17" i="15"/>
  <c r="D17" i="15"/>
  <c r="C17" i="15"/>
  <c r="B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G5" i="15"/>
  <c r="I70" i="13"/>
  <c r="H70" i="13"/>
  <c r="G70" i="13"/>
  <c r="F70" i="13"/>
  <c r="E70" i="13"/>
  <c r="D70" i="13"/>
  <c r="C70" i="13"/>
  <c r="B70" i="13"/>
  <c r="K69" i="13"/>
  <c r="J69" i="13"/>
  <c r="K68" i="13"/>
  <c r="J68" i="13"/>
  <c r="K67" i="13"/>
  <c r="J67" i="13"/>
  <c r="K66" i="13"/>
  <c r="J66" i="13"/>
  <c r="K65" i="13"/>
  <c r="J65" i="13"/>
  <c r="K64" i="13"/>
  <c r="J64" i="13"/>
  <c r="K63" i="13"/>
  <c r="J63" i="13"/>
  <c r="K62" i="13"/>
  <c r="J62" i="13"/>
  <c r="K61" i="13"/>
  <c r="J61" i="13"/>
  <c r="K60" i="13"/>
  <c r="J60" i="13"/>
  <c r="K59" i="13"/>
  <c r="J59" i="13"/>
  <c r="K58" i="13"/>
  <c r="J58" i="13"/>
  <c r="I52" i="13"/>
  <c r="H52" i="13"/>
  <c r="G52" i="13"/>
  <c r="F52" i="13"/>
  <c r="E52" i="13"/>
  <c r="D52" i="13"/>
  <c r="C52" i="13"/>
  <c r="B52" i="13"/>
  <c r="K51" i="13"/>
  <c r="J51" i="13"/>
  <c r="K50" i="13"/>
  <c r="J50" i="13"/>
  <c r="K49" i="13"/>
  <c r="J49" i="13"/>
  <c r="K48" i="13"/>
  <c r="J48" i="13"/>
  <c r="K47" i="13"/>
  <c r="J47" i="13"/>
  <c r="K46" i="13"/>
  <c r="J46" i="13"/>
  <c r="K45" i="13"/>
  <c r="J45" i="13"/>
  <c r="K44" i="13"/>
  <c r="J44" i="13"/>
  <c r="K43" i="13"/>
  <c r="J43" i="13"/>
  <c r="K42" i="13"/>
  <c r="J42" i="13"/>
  <c r="K41" i="13"/>
  <c r="J41" i="13"/>
  <c r="K40" i="13"/>
  <c r="J40" i="13"/>
  <c r="F34" i="13"/>
  <c r="E34" i="13"/>
  <c r="D34" i="13"/>
  <c r="C34" i="13"/>
  <c r="B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0" i="13"/>
  <c r="K38" i="13" s="1"/>
  <c r="K56" i="13" s="1"/>
  <c r="A20" i="13"/>
  <c r="A38" i="13" s="1"/>
  <c r="A56" i="13" s="1"/>
  <c r="F17" i="13"/>
  <c r="E17" i="13"/>
  <c r="D17" i="13"/>
  <c r="C17" i="13"/>
  <c r="B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7" i="13"/>
  <c r="G7" i="13"/>
  <c r="H6" i="13"/>
  <c r="G6" i="13"/>
  <c r="H5" i="13"/>
  <c r="G5" i="13"/>
  <c r="I70" i="12"/>
  <c r="H70" i="12"/>
  <c r="G70" i="12"/>
  <c r="F70" i="12"/>
  <c r="E70" i="12"/>
  <c r="D70" i="12"/>
  <c r="C70" i="12"/>
  <c r="B70" i="12"/>
  <c r="K69" i="12"/>
  <c r="J69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1" i="12"/>
  <c r="J61" i="12"/>
  <c r="K60" i="12"/>
  <c r="J60" i="12"/>
  <c r="K59" i="12"/>
  <c r="J59" i="12"/>
  <c r="K58" i="12"/>
  <c r="J58" i="12"/>
  <c r="I52" i="12"/>
  <c r="H52" i="12"/>
  <c r="G52" i="12"/>
  <c r="F52" i="12"/>
  <c r="E52" i="12"/>
  <c r="D52" i="12"/>
  <c r="C52" i="12"/>
  <c r="B52" i="12"/>
  <c r="K51" i="12"/>
  <c r="J51" i="12"/>
  <c r="K50" i="12"/>
  <c r="J50" i="12"/>
  <c r="K49" i="12"/>
  <c r="J49" i="12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F34" i="12"/>
  <c r="E34" i="12"/>
  <c r="D34" i="12"/>
  <c r="C34" i="12"/>
  <c r="B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0" i="12"/>
  <c r="K38" i="12" s="1"/>
  <c r="K56" i="12" s="1"/>
  <c r="A20" i="12"/>
  <c r="A38" i="12" s="1"/>
  <c r="A56" i="12" s="1"/>
  <c r="F17" i="12"/>
  <c r="E17" i="12"/>
  <c r="D17" i="12"/>
  <c r="C17" i="12"/>
  <c r="B17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H5" i="12"/>
  <c r="G5" i="12"/>
  <c r="I70" i="11"/>
  <c r="H70" i="11"/>
  <c r="G70" i="11"/>
  <c r="F70" i="11"/>
  <c r="E70" i="11"/>
  <c r="D70" i="11"/>
  <c r="C70" i="11"/>
  <c r="B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I52" i="11"/>
  <c r="H52" i="11"/>
  <c r="G52" i="11"/>
  <c r="F52" i="11"/>
  <c r="E52" i="11"/>
  <c r="D52" i="11"/>
  <c r="C52" i="11"/>
  <c r="B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F34" i="11"/>
  <c r="E34" i="11"/>
  <c r="D34" i="11"/>
  <c r="C34" i="11"/>
  <c r="B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0" i="11"/>
  <c r="K38" i="11" s="1"/>
  <c r="K56" i="11" s="1"/>
  <c r="A20" i="11"/>
  <c r="A38" i="11" s="1"/>
  <c r="A56" i="11" s="1"/>
  <c r="F17" i="11"/>
  <c r="E17" i="11"/>
  <c r="D17" i="11"/>
  <c r="C17" i="11"/>
  <c r="B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I70" i="10"/>
  <c r="H70" i="10"/>
  <c r="G70" i="10"/>
  <c r="F70" i="10"/>
  <c r="E70" i="10"/>
  <c r="D70" i="10"/>
  <c r="C70" i="10"/>
  <c r="B70" i="10"/>
  <c r="K69" i="10"/>
  <c r="J69" i="10"/>
  <c r="K68" i="10"/>
  <c r="J68" i="10"/>
  <c r="K67" i="10"/>
  <c r="J67" i="10"/>
  <c r="K66" i="10"/>
  <c r="J66" i="10"/>
  <c r="K65" i="10"/>
  <c r="J65" i="10"/>
  <c r="K64" i="10"/>
  <c r="J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I52" i="10"/>
  <c r="H52" i="10"/>
  <c r="G52" i="10"/>
  <c r="F52" i="10"/>
  <c r="E52" i="10"/>
  <c r="D52" i="10"/>
  <c r="C52" i="10"/>
  <c r="B52" i="10"/>
  <c r="K51" i="10"/>
  <c r="J51" i="10"/>
  <c r="K50" i="10"/>
  <c r="J50" i="10"/>
  <c r="K49" i="10"/>
  <c r="J49" i="10"/>
  <c r="K48" i="10"/>
  <c r="J48" i="10"/>
  <c r="K47" i="10"/>
  <c r="J47" i="10"/>
  <c r="K46" i="10"/>
  <c r="J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F34" i="10"/>
  <c r="E34" i="10"/>
  <c r="D34" i="10"/>
  <c r="C34" i="10"/>
  <c r="B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0" i="10"/>
  <c r="K38" i="10" s="1"/>
  <c r="K56" i="10" s="1"/>
  <c r="A20" i="10"/>
  <c r="A38" i="10" s="1"/>
  <c r="A56" i="10" s="1"/>
  <c r="F17" i="10"/>
  <c r="E17" i="10"/>
  <c r="D17" i="10"/>
  <c r="C17" i="10"/>
  <c r="B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A20" i="2"/>
  <c r="A38" i="2" s="1"/>
  <c r="A56" i="2" s="1"/>
  <c r="H20" i="2"/>
  <c r="K38" i="2" s="1"/>
  <c r="K56" i="2" s="1"/>
  <c r="J52" i="10" l="1"/>
  <c r="J70" i="10"/>
  <c r="J70" i="15"/>
  <c r="K70" i="15"/>
  <c r="K70" i="13"/>
  <c r="J70" i="13"/>
  <c r="J70" i="12"/>
  <c r="K70" i="12"/>
  <c r="J70" i="11"/>
  <c r="K70" i="11"/>
  <c r="K70" i="10"/>
  <c r="J52" i="15"/>
  <c r="K52" i="15"/>
  <c r="J52" i="13"/>
  <c r="K52" i="13"/>
  <c r="J52" i="12"/>
  <c r="K52" i="12"/>
  <c r="J52" i="11"/>
  <c r="K52" i="11"/>
  <c r="K52" i="10"/>
  <c r="H17" i="13"/>
  <c r="G17" i="13"/>
  <c r="G17" i="12"/>
  <c r="H17" i="12"/>
  <c r="G17" i="11"/>
  <c r="H17" i="11"/>
  <c r="G17" i="10"/>
  <c r="H17" i="10"/>
  <c r="H17" i="15"/>
  <c r="G17" i="15"/>
  <c r="G34" i="11"/>
  <c r="G34" i="15"/>
  <c r="H34" i="15"/>
  <c r="H34" i="12"/>
  <c r="H34" i="13"/>
  <c r="G34" i="13"/>
  <c r="G34" i="12"/>
  <c r="G34" i="10"/>
  <c r="H34" i="11"/>
  <c r="H34" i="10"/>
  <c r="D118" i="14"/>
  <c r="D117" i="14"/>
  <c r="H70" i="2"/>
  <c r="H103" i="16" s="1"/>
  <c r="D114" i="14"/>
  <c r="D111" i="14"/>
  <c r="B111" i="14"/>
  <c r="J60" i="2"/>
  <c r="F109" i="14"/>
  <c r="D108" i="14"/>
  <c r="H108" i="14"/>
  <c r="D107" i="14"/>
  <c r="H107" i="14"/>
  <c r="I107" i="14"/>
  <c r="I118" i="14"/>
  <c r="D116" i="14"/>
  <c r="H104" i="16"/>
  <c r="H115" i="14"/>
  <c r="D113" i="14"/>
  <c r="H113" i="14"/>
  <c r="F111" i="14"/>
  <c r="G104" i="16"/>
  <c r="D110" i="14"/>
  <c r="H110" i="14"/>
  <c r="H105" i="16"/>
  <c r="B108" i="14"/>
  <c r="H106" i="16"/>
  <c r="E108" i="14"/>
  <c r="I108" i="14"/>
  <c r="D83" i="14"/>
  <c r="H83" i="14"/>
  <c r="D82" i="14"/>
  <c r="H82" i="14"/>
  <c r="H80" i="14"/>
  <c r="H77" i="14"/>
  <c r="D76" i="14"/>
  <c r="H76" i="14"/>
  <c r="D73" i="14"/>
  <c r="H73" i="14"/>
  <c r="D112" i="14"/>
  <c r="H112" i="14"/>
  <c r="B109" i="14"/>
  <c r="E41" i="14"/>
  <c r="F47" i="14"/>
  <c r="F46" i="14"/>
  <c r="F42" i="14"/>
  <c r="F14" i="14"/>
  <c r="F13" i="14"/>
  <c r="F11" i="14"/>
  <c r="F10" i="14"/>
  <c r="F8" i="14"/>
  <c r="C5" i="14"/>
  <c r="E6" i="14"/>
  <c r="B42" i="14"/>
  <c r="D15" i="14"/>
  <c r="B6" i="16"/>
  <c r="D41" i="14"/>
  <c r="F43" i="14"/>
  <c r="D43" i="14"/>
  <c r="G118" i="14"/>
  <c r="F118" i="14"/>
  <c r="E118" i="14"/>
  <c r="C118" i="14"/>
  <c r="I117" i="14"/>
  <c r="G117" i="14"/>
  <c r="F117" i="14"/>
  <c r="E117" i="14"/>
  <c r="C117" i="14"/>
  <c r="I116" i="14"/>
  <c r="G116" i="14"/>
  <c r="F116" i="14"/>
  <c r="E116" i="14"/>
  <c r="C116" i="14"/>
  <c r="I115" i="14"/>
  <c r="G115" i="14"/>
  <c r="F115" i="14"/>
  <c r="E115" i="14"/>
  <c r="D115" i="14"/>
  <c r="C115" i="14"/>
  <c r="I114" i="14"/>
  <c r="G114" i="14"/>
  <c r="F114" i="14"/>
  <c r="E114" i="14"/>
  <c r="C114" i="14"/>
  <c r="I113" i="14"/>
  <c r="G113" i="14"/>
  <c r="F113" i="14"/>
  <c r="E113" i="14"/>
  <c r="C113" i="14"/>
  <c r="I112" i="14"/>
  <c r="G112" i="14"/>
  <c r="F112" i="14"/>
  <c r="E112" i="14"/>
  <c r="C112" i="14"/>
  <c r="I111" i="14"/>
  <c r="G111" i="14"/>
  <c r="E111" i="14"/>
  <c r="C111" i="14"/>
  <c r="I110" i="14"/>
  <c r="G110" i="14"/>
  <c r="F110" i="14"/>
  <c r="E110" i="14"/>
  <c r="C110" i="14"/>
  <c r="I109" i="14"/>
  <c r="G109" i="14"/>
  <c r="E109" i="14"/>
  <c r="C109" i="14"/>
  <c r="G108" i="14"/>
  <c r="F108" i="14"/>
  <c r="C108" i="14"/>
  <c r="G107" i="14"/>
  <c r="F107" i="14"/>
  <c r="E107" i="14"/>
  <c r="C107" i="14"/>
  <c r="B118" i="14"/>
  <c r="B117" i="14"/>
  <c r="B116" i="14"/>
  <c r="B115" i="14"/>
  <c r="B114" i="14"/>
  <c r="B113" i="14"/>
  <c r="B112" i="14"/>
  <c r="B107" i="14"/>
  <c r="I84" i="14"/>
  <c r="H84" i="14"/>
  <c r="G84" i="14"/>
  <c r="F84" i="14"/>
  <c r="E84" i="14"/>
  <c r="D84" i="14"/>
  <c r="C84" i="14"/>
  <c r="I83" i="14"/>
  <c r="G83" i="14"/>
  <c r="F83" i="14"/>
  <c r="E83" i="14"/>
  <c r="C83" i="14"/>
  <c r="I82" i="14"/>
  <c r="G82" i="14"/>
  <c r="F82" i="14"/>
  <c r="E82" i="14"/>
  <c r="C82" i="14"/>
  <c r="I81" i="14"/>
  <c r="H81" i="14"/>
  <c r="G81" i="14"/>
  <c r="F81" i="14"/>
  <c r="E81" i="14"/>
  <c r="D81" i="14"/>
  <c r="C81" i="14"/>
  <c r="I80" i="14"/>
  <c r="G80" i="14"/>
  <c r="F80" i="14"/>
  <c r="E80" i="14"/>
  <c r="C80" i="14"/>
  <c r="I79" i="14"/>
  <c r="H79" i="14"/>
  <c r="G79" i="14"/>
  <c r="F79" i="14"/>
  <c r="E79" i="14"/>
  <c r="D79" i="14"/>
  <c r="C79" i="14"/>
  <c r="I78" i="14"/>
  <c r="H78" i="14"/>
  <c r="G78" i="14"/>
  <c r="F78" i="14"/>
  <c r="E78" i="14"/>
  <c r="D78" i="14"/>
  <c r="C78" i="14"/>
  <c r="I77" i="14"/>
  <c r="G77" i="14"/>
  <c r="F77" i="14"/>
  <c r="E77" i="14"/>
  <c r="C77" i="14"/>
  <c r="I76" i="14"/>
  <c r="G76" i="14"/>
  <c r="F76" i="14"/>
  <c r="E76" i="14"/>
  <c r="C76" i="14"/>
  <c r="I75" i="14"/>
  <c r="H75" i="14"/>
  <c r="G75" i="14"/>
  <c r="F75" i="14"/>
  <c r="E75" i="14"/>
  <c r="D75" i="14"/>
  <c r="C75" i="14"/>
  <c r="I74" i="14"/>
  <c r="H74" i="14"/>
  <c r="G74" i="14"/>
  <c r="F74" i="14"/>
  <c r="E74" i="14"/>
  <c r="D74" i="14"/>
  <c r="C74" i="14"/>
  <c r="I73" i="14"/>
  <c r="G73" i="14"/>
  <c r="F73" i="14"/>
  <c r="E73" i="14"/>
  <c r="C73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F49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F45" i="14"/>
  <c r="E45" i="14"/>
  <c r="D45" i="14"/>
  <c r="C45" i="14"/>
  <c r="E44" i="14"/>
  <c r="D44" i="14"/>
  <c r="C44" i="14"/>
  <c r="E43" i="14"/>
  <c r="C43" i="14"/>
  <c r="E42" i="14"/>
  <c r="D42" i="14"/>
  <c r="C42" i="14"/>
  <c r="C41" i="14"/>
  <c r="E40" i="14"/>
  <c r="D40" i="14"/>
  <c r="C40" i="14"/>
  <c r="E39" i="14"/>
  <c r="D39" i="14"/>
  <c r="C39" i="14"/>
  <c r="E38" i="14"/>
  <c r="D38" i="14"/>
  <c r="C38" i="14"/>
  <c r="B49" i="14"/>
  <c r="B48" i="14"/>
  <c r="B47" i="14"/>
  <c r="B46" i="14"/>
  <c r="B45" i="14"/>
  <c r="B44" i="14"/>
  <c r="B43" i="14"/>
  <c r="B41" i="14"/>
  <c r="B40" i="14"/>
  <c r="B39" i="14"/>
  <c r="B38" i="14"/>
  <c r="F16" i="14"/>
  <c r="E16" i="14"/>
  <c r="D16" i="14"/>
  <c r="C16" i="14"/>
  <c r="E15" i="14"/>
  <c r="C15" i="14"/>
  <c r="E14" i="14"/>
  <c r="D14" i="14"/>
  <c r="C14" i="14"/>
  <c r="E13" i="14"/>
  <c r="D13" i="14"/>
  <c r="C13" i="14"/>
  <c r="F12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F7" i="14"/>
  <c r="E7" i="14"/>
  <c r="D7" i="14"/>
  <c r="C7" i="14"/>
  <c r="F6" i="14"/>
  <c r="D6" i="14"/>
  <c r="C6" i="14"/>
  <c r="B16" i="14"/>
  <c r="B15" i="14"/>
  <c r="B14" i="14"/>
  <c r="B13" i="14"/>
  <c r="B12" i="14"/>
  <c r="B11" i="14"/>
  <c r="B10" i="14"/>
  <c r="B9" i="14"/>
  <c r="B8" i="14"/>
  <c r="B7" i="14"/>
  <c r="K101" i="16"/>
  <c r="I108" i="16"/>
  <c r="H108" i="16"/>
  <c r="G108" i="16"/>
  <c r="F108" i="16"/>
  <c r="E108" i="16"/>
  <c r="D108" i="16"/>
  <c r="C108" i="16"/>
  <c r="B108" i="16"/>
  <c r="I76" i="16"/>
  <c r="H76" i="16"/>
  <c r="G76" i="16"/>
  <c r="F76" i="16"/>
  <c r="E76" i="16"/>
  <c r="D76" i="16"/>
  <c r="C76" i="16"/>
  <c r="B76" i="16"/>
  <c r="E43" i="16"/>
  <c r="D43" i="16"/>
  <c r="C43" i="16"/>
  <c r="B43" i="16"/>
  <c r="F10" i="16"/>
  <c r="E10" i="16"/>
  <c r="D10" i="16"/>
  <c r="C10" i="16"/>
  <c r="B10" i="16"/>
  <c r="K105" i="14"/>
  <c r="I107" i="16"/>
  <c r="G107" i="16"/>
  <c r="F107" i="16"/>
  <c r="E107" i="16"/>
  <c r="C107" i="16"/>
  <c r="I75" i="16"/>
  <c r="G75" i="16"/>
  <c r="F75" i="16"/>
  <c r="E75" i="16"/>
  <c r="C75" i="16"/>
  <c r="B75" i="16"/>
  <c r="E42" i="16"/>
  <c r="D42" i="16"/>
  <c r="C42" i="16"/>
  <c r="B42" i="16"/>
  <c r="I106" i="16"/>
  <c r="G106" i="16"/>
  <c r="F106" i="16"/>
  <c r="E106" i="16"/>
  <c r="C106" i="16"/>
  <c r="I74" i="16"/>
  <c r="H74" i="16"/>
  <c r="G74" i="16"/>
  <c r="F74" i="16"/>
  <c r="E74" i="16"/>
  <c r="D74" i="16"/>
  <c r="C74" i="16"/>
  <c r="B74" i="16"/>
  <c r="F41" i="16"/>
  <c r="E41" i="16"/>
  <c r="D41" i="16"/>
  <c r="C41" i="16"/>
  <c r="B41" i="16"/>
  <c r="F8" i="16"/>
  <c r="D8" i="16"/>
  <c r="C8" i="16"/>
  <c r="B8" i="16"/>
  <c r="I105" i="16"/>
  <c r="G105" i="16"/>
  <c r="F105" i="16"/>
  <c r="E105" i="16"/>
  <c r="C105" i="16"/>
  <c r="I73" i="16"/>
  <c r="H73" i="16"/>
  <c r="G73" i="16"/>
  <c r="F73" i="16"/>
  <c r="E73" i="16"/>
  <c r="D73" i="16"/>
  <c r="C73" i="16"/>
  <c r="B73" i="16"/>
  <c r="F40" i="16"/>
  <c r="E40" i="16"/>
  <c r="D40" i="16"/>
  <c r="C40" i="16"/>
  <c r="B40" i="16"/>
  <c r="F7" i="16"/>
  <c r="E7" i="16"/>
  <c r="D7" i="16"/>
  <c r="C7" i="16"/>
  <c r="B7" i="16"/>
  <c r="I104" i="16"/>
  <c r="F104" i="16"/>
  <c r="E104" i="16"/>
  <c r="D104" i="16"/>
  <c r="B104" i="16"/>
  <c r="I72" i="16"/>
  <c r="H72" i="16"/>
  <c r="G72" i="16"/>
  <c r="F72" i="16"/>
  <c r="E72" i="16"/>
  <c r="D72" i="16"/>
  <c r="C72" i="16"/>
  <c r="B72" i="16"/>
  <c r="F39" i="16"/>
  <c r="E39" i="16"/>
  <c r="D39" i="16"/>
  <c r="C39" i="16"/>
  <c r="B39" i="16"/>
  <c r="F6" i="16"/>
  <c r="E6" i="16"/>
  <c r="D6" i="16"/>
  <c r="C6" i="16"/>
  <c r="F34" i="2"/>
  <c r="F38" i="16" s="1"/>
  <c r="E34" i="2"/>
  <c r="E38" i="16" s="1"/>
  <c r="D34" i="2"/>
  <c r="D38" i="16" s="1"/>
  <c r="C34" i="2"/>
  <c r="C38" i="16" s="1"/>
  <c r="B34" i="2"/>
  <c r="B38" i="16" s="1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F17" i="2"/>
  <c r="F5" i="16" s="1"/>
  <c r="E17" i="2"/>
  <c r="E5" i="16" s="1"/>
  <c r="D17" i="2"/>
  <c r="D5" i="16" s="1"/>
  <c r="C17" i="2"/>
  <c r="C5" i="16" s="1"/>
  <c r="B17" i="2"/>
  <c r="B5" i="16" s="1"/>
  <c r="I70" i="2"/>
  <c r="I103" i="16" s="1"/>
  <c r="G70" i="2"/>
  <c r="G103" i="16" s="1"/>
  <c r="F70" i="2"/>
  <c r="F103" i="16" s="1"/>
  <c r="E70" i="2"/>
  <c r="E103" i="16" s="1"/>
  <c r="C70" i="2"/>
  <c r="C103" i="16" s="1"/>
  <c r="B70" i="2"/>
  <c r="B103" i="16" s="1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K59" i="2"/>
  <c r="J59" i="2"/>
  <c r="K58" i="2"/>
  <c r="J58" i="2"/>
  <c r="I52" i="2"/>
  <c r="I71" i="16" s="1"/>
  <c r="H52" i="2"/>
  <c r="H71" i="16" s="1"/>
  <c r="G52" i="2"/>
  <c r="G71" i="16" s="1"/>
  <c r="F52" i="2"/>
  <c r="F71" i="16" s="1"/>
  <c r="E52" i="2"/>
  <c r="E71" i="16" s="1"/>
  <c r="D52" i="2"/>
  <c r="D71" i="16" s="1"/>
  <c r="C52" i="2"/>
  <c r="C71" i="16" s="1"/>
  <c r="B52" i="2"/>
  <c r="B71" i="16" s="1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73" i="16" l="1"/>
  <c r="J52" i="2"/>
  <c r="H116" i="14"/>
  <c r="J116" i="14" s="1"/>
  <c r="H111" i="14"/>
  <c r="K111" i="14" s="1"/>
  <c r="D70" i="2"/>
  <c r="D103" i="16" s="1"/>
  <c r="J103" i="16" s="1"/>
  <c r="K70" i="2"/>
  <c r="J70" i="2"/>
  <c r="C104" i="16"/>
  <c r="K104" i="16" s="1"/>
  <c r="H117" i="14"/>
  <c r="K117" i="14" s="1"/>
  <c r="H114" i="14"/>
  <c r="K114" i="14" s="1"/>
  <c r="K113" i="14"/>
  <c r="D109" i="14"/>
  <c r="D119" i="14" s="1"/>
  <c r="H109" i="14"/>
  <c r="D105" i="16"/>
  <c r="B105" i="16"/>
  <c r="I109" i="16"/>
  <c r="H118" i="14"/>
  <c r="J118" i="14" s="1"/>
  <c r="D106" i="16"/>
  <c r="K115" i="14"/>
  <c r="B106" i="16"/>
  <c r="B110" i="14"/>
  <c r="J110" i="14" s="1"/>
  <c r="E109" i="16"/>
  <c r="J108" i="16"/>
  <c r="K84" i="14"/>
  <c r="J84" i="14"/>
  <c r="J83" i="14"/>
  <c r="J82" i="14"/>
  <c r="K82" i="14"/>
  <c r="J81" i="14"/>
  <c r="D80" i="14"/>
  <c r="J80" i="14" s="1"/>
  <c r="C85" i="14"/>
  <c r="J79" i="14"/>
  <c r="I85" i="14"/>
  <c r="G85" i="14"/>
  <c r="J78" i="14"/>
  <c r="K78" i="14"/>
  <c r="F77" i="16"/>
  <c r="D75" i="16"/>
  <c r="H75" i="16"/>
  <c r="H77" i="16" s="1"/>
  <c r="D77" i="14"/>
  <c r="J77" i="14" s="1"/>
  <c r="I77" i="16"/>
  <c r="K76" i="14"/>
  <c r="J76" i="14"/>
  <c r="E85" i="14"/>
  <c r="J75" i="14"/>
  <c r="F85" i="14"/>
  <c r="J74" i="14"/>
  <c r="H85" i="14"/>
  <c r="K74" i="14"/>
  <c r="K112" i="14"/>
  <c r="J112" i="14"/>
  <c r="G109" i="16"/>
  <c r="D107" i="16"/>
  <c r="H107" i="16"/>
  <c r="H109" i="16" s="1"/>
  <c r="E119" i="14"/>
  <c r="C119" i="14"/>
  <c r="B107" i="16"/>
  <c r="F119" i="14"/>
  <c r="G119" i="14"/>
  <c r="I119" i="14"/>
  <c r="K108" i="14"/>
  <c r="J107" i="14"/>
  <c r="F41" i="14"/>
  <c r="H41" i="14" s="1"/>
  <c r="F40" i="14"/>
  <c r="H40" i="14" s="1"/>
  <c r="F43" i="16"/>
  <c r="G43" i="16" s="1"/>
  <c r="F38" i="14"/>
  <c r="G38" i="14" s="1"/>
  <c r="F48" i="14"/>
  <c r="H48" i="14" s="1"/>
  <c r="F44" i="14"/>
  <c r="G44" i="14" s="1"/>
  <c r="F42" i="16"/>
  <c r="H42" i="16" s="1"/>
  <c r="F39" i="14"/>
  <c r="H39" i="14" s="1"/>
  <c r="G16" i="14"/>
  <c r="F15" i="14"/>
  <c r="G15" i="14" s="1"/>
  <c r="G13" i="14"/>
  <c r="F9" i="14"/>
  <c r="G9" i="14" s="1"/>
  <c r="B9" i="16"/>
  <c r="B11" i="16" s="1"/>
  <c r="C9" i="16"/>
  <c r="C11" i="16" s="1"/>
  <c r="J74" i="16"/>
  <c r="E77" i="16"/>
  <c r="J76" i="16"/>
  <c r="K76" i="16"/>
  <c r="H10" i="16"/>
  <c r="G10" i="16"/>
  <c r="K72" i="16"/>
  <c r="J72" i="16"/>
  <c r="C77" i="16"/>
  <c r="K81" i="14"/>
  <c r="J115" i="14"/>
  <c r="K52" i="2"/>
  <c r="G7" i="14"/>
  <c r="K75" i="14"/>
  <c r="K79" i="14"/>
  <c r="K83" i="14"/>
  <c r="J113" i="14"/>
  <c r="G17" i="2"/>
  <c r="H17" i="2"/>
  <c r="H16" i="14"/>
  <c r="G14" i="14"/>
  <c r="G12" i="14"/>
  <c r="G10" i="14"/>
  <c r="C17" i="14"/>
  <c r="H49" i="14"/>
  <c r="G49" i="14"/>
  <c r="H47" i="14"/>
  <c r="H46" i="14"/>
  <c r="H45" i="14"/>
  <c r="G41" i="16"/>
  <c r="E8" i="16"/>
  <c r="G8" i="16" s="1"/>
  <c r="B5" i="14"/>
  <c r="H42" i="14"/>
  <c r="C50" i="14"/>
  <c r="G40" i="16"/>
  <c r="H40" i="16"/>
  <c r="H14" i="14"/>
  <c r="G7" i="16"/>
  <c r="G8" i="14"/>
  <c r="G47" i="14"/>
  <c r="G45" i="14"/>
  <c r="C44" i="16"/>
  <c r="E44" i="16"/>
  <c r="H39" i="16"/>
  <c r="G6" i="16"/>
  <c r="H6" i="16"/>
  <c r="G46" i="14"/>
  <c r="D50" i="14"/>
  <c r="E50" i="14"/>
  <c r="H43" i="14"/>
  <c r="G43" i="14"/>
  <c r="G42" i="14"/>
  <c r="G34" i="2"/>
  <c r="H34" i="2"/>
  <c r="H13" i="14"/>
  <c r="H12" i="14"/>
  <c r="G11" i="14"/>
  <c r="H11" i="14"/>
  <c r="H10" i="14"/>
  <c r="H8" i="14"/>
  <c r="H7" i="14"/>
  <c r="K73" i="14"/>
  <c r="J108" i="14"/>
  <c r="K74" i="16"/>
  <c r="B50" i="14"/>
  <c r="B85" i="14"/>
  <c r="K107" i="14"/>
  <c r="H7" i="16"/>
  <c r="H41" i="16"/>
  <c r="K108" i="16"/>
  <c r="F109" i="16"/>
  <c r="J71" i="16"/>
  <c r="G77" i="16"/>
  <c r="K71" i="16"/>
  <c r="D44" i="16"/>
  <c r="G38" i="16"/>
  <c r="H38" i="16"/>
  <c r="H5" i="16"/>
  <c r="B77" i="16"/>
  <c r="J73" i="16"/>
  <c r="B44" i="16"/>
  <c r="G39" i="16"/>
  <c r="G5" i="16"/>
  <c r="J73" i="14"/>
  <c r="G40" i="14" l="1"/>
  <c r="K116" i="14"/>
  <c r="G48" i="14"/>
  <c r="K77" i="14"/>
  <c r="H15" i="14"/>
  <c r="G41" i="14"/>
  <c r="H38" i="14"/>
  <c r="J111" i="14"/>
  <c r="J117" i="14"/>
  <c r="K103" i="16"/>
  <c r="K118" i="14"/>
  <c r="J114" i="14"/>
  <c r="C109" i="16"/>
  <c r="J104" i="16"/>
  <c r="K109" i="14"/>
  <c r="J105" i="16"/>
  <c r="K105" i="16"/>
  <c r="H119" i="14"/>
  <c r="J109" i="14"/>
  <c r="J106" i="16"/>
  <c r="D109" i="16"/>
  <c r="B119" i="14"/>
  <c r="K106" i="16"/>
  <c r="B109" i="16"/>
  <c r="K110" i="14"/>
  <c r="K80" i="14"/>
  <c r="J75" i="16"/>
  <c r="J77" i="16" s="1"/>
  <c r="K75" i="16"/>
  <c r="K77" i="16" s="1"/>
  <c r="D85" i="14"/>
  <c r="D77" i="16"/>
  <c r="J85" i="14"/>
  <c r="J107" i="16"/>
  <c r="K107" i="16"/>
  <c r="H44" i="14"/>
  <c r="H43" i="16"/>
  <c r="H44" i="16" s="1"/>
  <c r="G39" i="14"/>
  <c r="F50" i="14"/>
  <c r="G42" i="16"/>
  <c r="G44" i="16" s="1"/>
  <c r="F44" i="16"/>
  <c r="H9" i="14"/>
  <c r="B6" i="14"/>
  <c r="B17" i="14" s="1"/>
  <c r="H8" i="16"/>
  <c r="K85" i="14" l="1"/>
  <c r="G50" i="14"/>
  <c r="H50" i="14"/>
  <c r="J119" i="14"/>
  <c r="K119" i="14"/>
  <c r="J109" i="16"/>
  <c r="K109" i="16"/>
  <c r="H6" i="14"/>
  <c r="G6" i="14"/>
  <c r="E9" i="16"/>
  <c r="E11" i="16" s="1"/>
  <c r="E5" i="14"/>
  <c r="E17" i="14" s="1"/>
  <c r="F9" i="16"/>
  <c r="F11" i="16" s="1"/>
  <c r="F5" i="14"/>
  <c r="F17" i="14" s="1"/>
  <c r="D5" i="14"/>
  <c r="D9" i="16"/>
  <c r="H9" i="16" l="1"/>
  <c r="H11" i="16" s="1"/>
  <c r="D11" i="16"/>
  <c r="G9" i="16"/>
  <c r="G11" i="16" s="1"/>
  <c r="D17" i="14"/>
  <c r="H5" i="14"/>
  <c r="H17" i="14" s="1"/>
  <c r="G5" i="14"/>
  <c r="G17" i="14" s="1"/>
</calcChain>
</file>

<file path=xl/sharedStrings.xml><?xml version="1.0" encoding="utf-8"?>
<sst xmlns="http://schemas.openxmlformats.org/spreadsheetml/2006/main" count="573" uniqueCount="35">
  <si>
    <t>Billets</t>
  </si>
  <si>
    <t>Mois</t>
  </si>
  <si>
    <t>Nombre</t>
  </si>
  <si>
    <t>Valeur faciale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</si>
  <si>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</si>
  <si>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</si>
  <si>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</si>
  <si>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</si>
  <si>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</si>
  <si>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</si>
  <si>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</si>
  <si>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</si>
  <si>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</si>
  <si>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</si>
  <si>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</si>
  <si>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</si>
  <si>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TOTAL</t>
  </si>
  <si>
    <t>CAMEROUN</t>
  </si>
  <si>
    <t>PRELEVEMENTS DE LA CLIENTELE</t>
  </si>
  <si>
    <t>Mai</t>
  </si>
  <si>
    <t>VERSEMENTS DE LA CLIENTELE</t>
  </si>
  <si>
    <t>CONGO</t>
  </si>
  <si>
    <t>ZONE CEMAC</t>
  </si>
  <si>
    <t>PAYS</t>
  </si>
  <si>
    <t>GABON</t>
  </si>
  <si>
    <t>GUINEE EQUATORIALE</t>
  </si>
  <si>
    <t>TCHAD</t>
  </si>
  <si>
    <t>Pièces</t>
  </si>
  <si>
    <t>ZONE CEMAC PAR ETAT</t>
  </si>
  <si>
    <t>R.C.A</t>
  </si>
  <si>
    <t>GUINEE E.</t>
  </si>
  <si>
    <t>VERSEMENTS DES BANQUES ET COMPTABLES PUBLICS</t>
  </si>
  <si>
    <t>PRELEVEMENTS DES BANQUES ET COMPTABLES PUBLICS</t>
  </si>
  <si>
    <t>Exercice : 2023</t>
  </si>
  <si>
    <t>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</si>
</sst>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0"/>
      <name val="Arial"/>
    </font>
    <font>
      <sz val="10"/>
      <name val="Arial"/>
    </font>
    <font>
      <sz val="11"/>
      <name val="Verdana"/>
      <family val="2"/>
    </font>
    <font>
      <sz val="11"/>
      <name val="Arial"/>
      <family val="2"/>
    </font>
    <font>
      <b/>
      <sz val="11"/>
      <name val="Verdana"/>
      <family val="2"/>
    </font>
    <font>
      <b/>
      <sz val="11"/>
      <color rgb="FF00B050"/>
      <name val="Verdana"/>
      <family val="2"/>
    </font>
    <font>
      <b/>
      <sz val="11"/>
      <color rgb="FF0070C0"/>
      <name val="Verdana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1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2" fillId="0" borderId="7" xfId="1" applyNumberFormat="1" applyFont="1" applyBorder="1"/>
    <xf numFmtId="0" fontId="4" fillId="0" borderId="0" xfId="0" applyFont="1" applyAlignment="1">
      <alignment horizontal="left"/>
    </xf>
    <xf numFmtId="165" fontId="2" fillId="3" borderId="7" xfId="1" applyNumberFormat="1" applyFont="1" applyFill="1" applyBorder="1"/>
    <xf numFmtId="165" fontId="2" fillId="3" borderId="5" xfId="1" applyNumberFormat="1" applyFont="1" applyFill="1" applyBorder="1"/>
    <xf numFmtId="165" fontId="2" fillId="3" borderId="4" xfId="1" applyNumberFormat="1" applyFont="1" applyFill="1" applyBorder="1"/>
    <xf numFmtId="0" fontId="4" fillId="2" borderId="10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/>
    </xf>
    <xf numFmtId="0" fontId="4" fillId="1" borderId="6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4" fillId="3" borderId="5" xfId="1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4" fillId="0" borderId="5" xfId="1" applyNumberFormat="1" applyFont="1" applyBorder="1"/>
    <xf numFmtId="165" fontId="4" fillId="0" borderId="4" xfId="1" applyNumberFormat="1" applyFont="1" applyBorder="1"/>
    <xf numFmtId="0" fontId="2" fillId="0" borderId="0" xfId="0" applyFont="1" applyAlignment="1">
      <alignment horizontal="center"/>
    </xf>
    <xf numFmtId="165" fontId="2" fillId="4" borderId="7" xfId="1" applyNumberFormat="1" applyFont="1" applyFill="1" applyBorder="1"/>
    <xf numFmtId="165" fontId="4" fillId="4" borderId="5" xfId="1" applyNumberFormat="1" applyFont="1" applyFill="1" applyBorder="1" applyAlignment="1">
      <alignment horizontal="center"/>
    </xf>
    <xf numFmtId="165" fontId="4" fillId="4" borderId="4" xfId="1" applyNumberFormat="1" applyFont="1" applyFill="1" applyBorder="1" applyAlignment="1">
      <alignment horizontal="center"/>
    </xf>
    <xf numFmtId="165" fontId="2" fillId="4" borderId="5" xfId="1" applyNumberFormat="1" applyFont="1" applyFill="1" applyBorder="1"/>
    <xf numFmtId="165" fontId="2" fillId="4" borderId="4" xfId="1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CEMAC'!$B$4</c:f>
              <c:strCache>
                <c:ptCount val="1"/>
                <c:pt idx="0">
                  <c:v>10 000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CEMAC'!$B$5:$B$16</c:f>
              <c:numCache>
                <c:formatCode>_-* #,##0\ _€_-;\-* #,##0\ _€_-;_-* "-"??\ _€_-;_-@_-</c:formatCode>
                <c:ptCount val="12"/>
                <c:pt idx="0">
                  <c:v>67201584</c:v>
                </c:pt>
                <c:pt idx="1">
                  <c:v>51461456</c:v>
                </c:pt>
                <c:pt idx="2">
                  <c:v>53534954</c:v>
                </c:pt>
                <c:pt idx="3">
                  <c:v>40211979</c:v>
                </c:pt>
                <c:pt idx="4">
                  <c:v>48833277</c:v>
                </c:pt>
                <c:pt idx="5">
                  <c:v>43529631</c:v>
                </c:pt>
                <c:pt idx="6">
                  <c:v>43116945</c:v>
                </c:pt>
                <c:pt idx="7">
                  <c:v>43748810</c:v>
                </c:pt>
                <c:pt idx="8">
                  <c:v>45273115</c:v>
                </c:pt>
                <c:pt idx="9">
                  <c:v>43359678</c:v>
                </c:pt>
                <c:pt idx="10">
                  <c:v>42101473</c:v>
                </c:pt>
                <c:pt idx="11">
                  <c:v>37182581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0-4073-BE60-CFD6A0F38EA7}"/>
            </c:ext>
          </c:extLst>
        </c:ser>
        <c:ser>
          <c:idx val="1"/>
          <c:order val="1"/>
          <c:tx>
            <c:strRef>
              <c:f>'Zone CEMAC'!$C$4</c:f>
              <c:strCache>
                <c:ptCount val="1"/>
                <c:pt idx="0">
                  <c:v>5 000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CEMAC'!$C$5:$C$16</c:f>
              <c:numCache>
                <c:formatCode>_-* #,##0\ _€_-;\-* #,##0\ _€_-;_-* "-"??\ _€_-;_-@_-</c:formatCode>
                <c:ptCount val="12"/>
                <c:pt idx="0">
                  <c:v>5338151</c:v>
                </c:pt>
                <c:pt idx="1">
                  <c:v>5241458</c:v>
                </c:pt>
                <c:pt idx="2">
                  <c:v>6888455</c:v>
                </c:pt>
                <c:pt idx="3">
                  <c:v>9860806</c:v>
                </c:pt>
                <c:pt idx="4">
                  <c:v>16172593</c:v>
                </c:pt>
                <c:pt idx="5">
                  <c:v>15320749</c:v>
                </c:pt>
                <c:pt idx="6">
                  <c:v>14977254</c:v>
                </c:pt>
                <c:pt idx="7">
                  <c:v>14618082</c:v>
                </c:pt>
                <c:pt idx="8">
                  <c:v>14472081</c:v>
                </c:pt>
                <c:pt idx="9">
                  <c:v>14901021</c:v>
                </c:pt>
                <c:pt idx="10">
                  <c:v>13941485</c:v>
                </c:pt>
                <c:pt idx="11">
                  <c:v>13337923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0-4073-BE60-CFD6A0F38EA7}"/>
            </c:ext>
          </c:extLst>
        </c:ser>
        <c:ser>
          <c:idx val="2"/>
          <c:order val="2"/>
          <c:tx>
            <c:strRef>
              <c:f>'Zone CEMAC'!$D$4</c:f>
              <c:strCache>
                <c:ptCount val="1"/>
                <c:pt idx="0">
                  <c:v>2 000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CEMAC'!$D$5:$D$16</c:f>
              <c:numCache>
                <c:formatCode>_-* #,##0\ _€_-;\-* #,##0\ _€_-;_-* "-"??\ _€_-;_-@_-</c:formatCode>
                <c:ptCount val="12"/>
                <c:pt idx="0">
                  <c:v>2654450</c:v>
                </c:pt>
                <c:pt idx="1">
                  <c:v>2685616</c:v>
                </c:pt>
                <c:pt idx="2">
                  <c:v>3700228</c:v>
                </c:pt>
                <c:pt idx="3">
                  <c:v>3486069</c:v>
                </c:pt>
                <c:pt idx="4">
                  <c:v>5056759</c:v>
                </c:pt>
                <c:pt idx="5">
                  <c:v>5775741</c:v>
                </c:pt>
                <c:pt idx="6">
                  <c:v>5391567</c:v>
                </c:pt>
                <c:pt idx="7">
                  <c:v>5357790</c:v>
                </c:pt>
                <c:pt idx="8">
                  <c:v>4620982</c:v>
                </c:pt>
                <c:pt idx="9">
                  <c:v>5849616</c:v>
                </c:pt>
                <c:pt idx="10">
                  <c:v>5064749</c:v>
                </c:pt>
                <c:pt idx="11">
                  <c:v>4730022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90-4073-BE60-CFD6A0F38EA7}"/>
            </c:ext>
          </c:extLst>
        </c:ser>
        <c:ser>
          <c:idx val="3"/>
          <c:order val="3"/>
          <c:tx>
            <c:strRef>
              <c:f>'Zone CEMAC'!$E$4</c:f>
              <c:strCache>
                <c:ptCount val="1"/>
                <c:pt idx="0">
                  <c:v>1 000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CEMAC'!$E$5:$E$16</c:f>
              <c:numCache>
                <c:formatCode>_-* #,##0\ _€_-;\-* #,##0\ _€_-;_-* "-"??\ _€_-;_-@_-</c:formatCode>
                <c:ptCount val="12"/>
                <c:pt idx="0">
                  <c:v>5027857</c:v>
                </c:pt>
                <c:pt idx="1">
                  <c:v>5327480</c:v>
                </c:pt>
                <c:pt idx="2">
                  <c:v>7442964</c:v>
                </c:pt>
                <c:pt idx="3">
                  <c:v>5898206</c:v>
                </c:pt>
                <c:pt idx="4">
                  <c:v>7350024</c:v>
                </c:pt>
                <c:pt idx="5">
                  <c:v>6793286</c:v>
                </c:pt>
                <c:pt idx="6">
                  <c:v>6903253</c:v>
                </c:pt>
                <c:pt idx="7">
                  <c:v>6394330</c:v>
                </c:pt>
                <c:pt idx="8">
                  <c:v>5286202</c:v>
                </c:pt>
                <c:pt idx="9">
                  <c:v>5223027</c:v>
                </c:pt>
                <c:pt idx="10">
                  <c:v>5753341</c:v>
                </c:pt>
                <c:pt idx="11">
                  <c:v>4098181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0-4073-BE60-CFD6A0F38EA7}"/>
            </c:ext>
          </c:extLst>
        </c:ser>
        <c:ser>
          <c:idx val="4"/>
          <c:order val="4"/>
          <c:tx>
            <c:strRef>
              <c:f>'Zone CEMAC'!$F$4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CEMAC'!$F$5:$F$16</c:f>
              <c:numCache>
                <c:formatCode>_-* #,##0\ _€_-;\-* #,##0\ _€_-;_-* "-"??\ _€_-;_-@_-</c:formatCode>
                <c:ptCount val="12"/>
                <c:pt idx="0">
                  <c:v>5523388</c:v>
                </c:pt>
                <c:pt idx="1">
                  <c:v>6448772</c:v>
                </c:pt>
                <c:pt idx="2">
                  <c:v>8417391</c:v>
                </c:pt>
                <c:pt idx="3">
                  <c:v>6738150</c:v>
                </c:pt>
                <c:pt idx="4">
                  <c:v>7577180</c:v>
                </c:pt>
                <c:pt idx="5">
                  <c:v>6707050</c:v>
                </c:pt>
                <c:pt idx="6">
                  <c:v>7218306</c:v>
                </c:pt>
                <c:pt idx="7">
                  <c:v>7998804</c:v>
                </c:pt>
                <c:pt idx="8">
                  <c:v>5450389</c:v>
                </c:pt>
                <c:pt idx="9">
                  <c:v>6537764</c:v>
                </c:pt>
                <c:pt idx="10">
                  <c:v>5497252</c:v>
                </c:pt>
                <c:pt idx="11">
                  <c:v>4744112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90-4073-BE60-CFD6A0F3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64192"/>
        <c:axId val="43465728"/>
        <c:axId val="0"/>
      </c:bar3DChart>
      <c:catAx>
        <c:axId val="4346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65728"/>
        <c:crosses val="autoZero"/>
        <c:auto val="1"/>
        <c:lblAlgn val="ctr"/>
        <c:lblOffset val="100"/>
        <c:noMultiLvlLbl val="0"/>
      </c:catAx>
      <c:valAx>
        <c:axId val="434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6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Prélèvements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CEMAC'!$B$37</c:f>
              <c:strCache>
                <c:ptCount val="1"/>
                <c:pt idx="0">
                  <c:v>10 000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CEMAC'!$B$38:$B$49</c:f>
              <c:numCache>
                <c:formatCode>_-* #,##0\ _€_-;\-* #,##0\ _€_-;_-* "-"??\ _€_-;_-@_-</c:formatCode>
                <c:ptCount val="12"/>
                <c:pt idx="0">
                  <c:v>48559004</c:v>
                </c:pt>
                <c:pt idx="1">
                  <c:v>44276041</c:v>
                </c:pt>
                <c:pt idx="2">
                  <c:v>41984086</c:v>
                </c:pt>
                <c:pt idx="3">
                  <c:v>30052442</c:v>
                </c:pt>
                <c:pt idx="4">
                  <c:v>39531339</c:v>
                </c:pt>
                <c:pt idx="5">
                  <c:v>44470568</c:v>
                </c:pt>
                <c:pt idx="6">
                  <c:v>48354619</c:v>
                </c:pt>
                <c:pt idx="7">
                  <c:v>52664447</c:v>
                </c:pt>
                <c:pt idx="8">
                  <c:v>41477350</c:v>
                </c:pt>
                <c:pt idx="9">
                  <c:v>47658919</c:v>
                </c:pt>
                <c:pt idx="10">
                  <c:v>46870750</c:v>
                </c:pt>
                <c:pt idx="11">
                  <c:v>61328057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8-43C7-89EE-5F67C530AD77}"/>
            </c:ext>
          </c:extLst>
        </c:ser>
        <c:ser>
          <c:idx val="1"/>
          <c:order val="1"/>
          <c:tx>
            <c:strRef>
              <c:f>'Zone CEMAC'!$C$37</c:f>
              <c:strCache>
                <c:ptCount val="1"/>
                <c:pt idx="0">
                  <c:v>5 000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CEMAC'!$C$38:$C$49</c:f>
              <c:numCache>
                <c:formatCode>_-* #,##0\ _€_-;\-* #,##0\ _€_-;_-* "-"??\ _€_-;_-@_-</c:formatCode>
                <c:ptCount val="12"/>
                <c:pt idx="0">
                  <c:v>14622693</c:v>
                </c:pt>
                <c:pt idx="1">
                  <c:v>16409372</c:v>
                </c:pt>
                <c:pt idx="2">
                  <c:v>27139536</c:v>
                </c:pt>
                <c:pt idx="3">
                  <c:v>15831307</c:v>
                </c:pt>
                <c:pt idx="4">
                  <c:v>20192029</c:v>
                </c:pt>
                <c:pt idx="5">
                  <c:v>15426492</c:v>
                </c:pt>
                <c:pt idx="6">
                  <c:v>16783279</c:v>
                </c:pt>
                <c:pt idx="7">
                  <c:v>17037075</c:v>
                </c:pt>
                <c:pt idx="8">
                  <c:v>13892974</c:v>
                </c:pt>
                <c:pt idx="9">
                  <c:v>16000060</c:v>
                </c:pt>
                <c:pt idx="10">
                  <c:v>17626337</c:v>
                </c:pt>
                <c:pt idx="11">
                  <c:v>23231997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8-43C7-89EE-5F67C530AD77}"/>
            </c:ext>
          </c:extLst>
        </c:ser>
        <c:ser>
          <c:idx val="2"/>
          <c:order val="2"/>
          <c:tx>
            <c:strRef>
              <c:f>'Zone CEMAC'!$D$37</c:f>
              <c:strCache>
                <c:ptCount val="1"/>
                <c:pt idx="0">
                  <c:v>2 000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CEMAC'!$D$38:$D$49</c:f>
              <c:numCache>
                <c:formatCode>_-* #,##0\ _€_-;\-* #,##0\ _€_-;_-* "-"??\ _€_-;_-@_-</c:formatCode>
                <c:ptCount val="12"/>
                <c:pt idx="0">
                  <c:v>7290880</c:v>
                </c:pt>
                <c:pt idx="1">
                  <c:v>8012715</c:v>
                </c:pt>
                <c:pt idx="2">
                  <c:v>9869618</c:v>
                </c:pt>
                <c:pt idx="3">
                  <c:v>7502267</c:v>
                </c:pt>
                <c:pt idx="4">
                  <c:v>8602922</c:v>
                </c:pt>
                <c:pt idx="5">
                  <c:v>7190764</c:v>
                </c:pt>
                <c:pt idx="6">
                  <c:v>7591638</c:v>
                </c:pt>
                <c:pt idx="7">
                  <c:v>5899224</c:v>
                </c:pt>
                <c:pt idx="8">
                  <c:v>4843545</c:v>
                </c:pt>
                <c:pt idx="9">
                  <c:v>6061897</c:v>
                </c:pt>
                <c:pt idx="10">
                  <c:v>6873572</c:v>
                </c:pt>
                <c:pt idx="11">
                  <c:v>8601975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8-43C7-89EE-5F67C530AD77}"/>
            </c:ext>
          </c:extLst>
        </c:ser>
        <c:ser>
          <c:idx val="3"/>
          <c:order val="3"/>
          <c:tx>
            <c:strRef>
              <c:f>'Zone CEMAC'!$E$37</c:f>
              <c:strCache>
                <c:ptCount val="1"/>
                <c:pt idx="0">
                  <c:v>1 000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CEMAC'!$E$38:$E$49</c:f>
              <c:numCache>
                <c:formatCode>_-* #,##0\ _€_-;\-* #,##0\ _€_-;_-* "-"??\ _€_-;_-@_-</c:formatCode>
                <c:ptCount val="12"/>
                <c:pt idx="0">
                  <c:v>9241232</c:v>
                </c:pt>
                <c:pt idx="1">
                  <c:v>8764795</c:v>
                </c:pt>
                <c:pt idx="2">
                  <c:v>10074532</c:v>
                </c:pt>
                <c:pt idx="3">
                  <c:v>6491090</c:v>
                </c:pt>
                <c:pt idx="4">
                  <c:v>6601541</c:v>
                </c:pt>
                <c:pt idx="5">
                  <c:v>6974508</c:v>
                </c:pt>
                <c:pt idx="6">
                  <c:v>6736173</c:v>
                </c:pt>
                <c:pt idx="7">
                  <c:v>5657351</c:v>
                </c:pt>
                <c:pt idx="8">
                  <c:v>5295038</c:v>
                </c:pt>
                <c:pt idx="9">
                  <c:v>5505225</c:v>
                </c:pt>
                <c:pt idx="10">
                  <c:v>5918931</c:v>
                </c:pt>
                <c:pt idx="11">
                  <c:v>8311572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B8-43C7-89EE-5F67C530AD77}"/>
            </c:ext>
          </c:extLst>
        </c:ser>
        <c:ser>
          <c:idx val="4"/>
          <c:order val="4"/>
          <c:tx>
            <c:strRef>
              <c:f>'Zone CEMAC'!$F$37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CEMAC'!$F$38:$F$49</c:f>
              <c:numCache>
                <c:formatCode>_-* #,##0\ _€_-;\-* #,##0\ _€_-;_-* "-"??\ _€_-;_-@_-</c:formatCode>
                <c:ptCount val="12"/>
                <c:pt idx="0">
                  <c:v>10528776</c:v>
                </c:pt>
                <c:pt idx="1">
                  <c:v>10730432</c:v>
                </c:pt>
                <c:pt idx="2">
                  <c:v>10035652</c:v>
                </c:pt>
                <c:pt idx="3">
                  <c:v>7206537</c:v>
                </c:pt>
                <c:pt idx="4">
                  <c:v>6262103</c:v>
                </c:pt>
                <c:pt idx="5">
                  <c:v>7250182</c:v>
                </c:pt>
                <c:pt idx="6">
                  <c:v>7794357</c:v>
                </c:pt>
                <c:pt idx="7">
                  <c:v>6755844</c:v>
                </c:pt>
                <c:pt idx="8">
                  <c:v>5694922</c:v>
                </c:pt>
                <c:pt idx="9">
                  <c:v>6469973</c:v>
                </c:pt>
                <c:pt idx="10">
                  <c:v>6455337</c:v>
                </c:pt>
                <c:pt idx="11">
                  <c:v>9505783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8-43C7-89EE-5F67C530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80160"/>
        <c:axId val="44790144"/>
        <c:axId val="0"/>
      </c:bar3DChart>
      <c:catAx>
        <c:axId val="447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90144"/>
        <c:crosses val="autoZero"/>
        <c:auto val="1"/>
        <c:lblAlgn val="ctr"/>
        <c:lblOffset val="100"/>
        <c:noMultiLvlLbl val="0"/>
      </c:catAx>
      <c:valAx>
        <c:axId val="447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8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CEMAC'!$B$72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CEMAC'!$B$73:$B$84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6-4789-A126-3AB4FBBE3C2E}"/>
            </c:ext>
          </c:extLst>
        </c:ser>
        <c:ser>
          <c:idx val="1"/>
          <c:order val="1"/>
          <c:tx>
            <c:strRef>
              <c:f>'Zone CEMAC'!$C$72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CEMAC'!$C$73:$C$84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16-4789-A126-3AB4FBBE3C2E}"/>
            </c:ext>
          </c:extLst>
        </c:ser>
        <c:ser>
          <c:idx val="2"/>
          <c:order val="2"/>
          <c:tx>
            <c:strRef>
              <c:f>'Zone CEMAC'!$D$72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CEMAC'!$D$73:$D$84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16-4789-A126-3AB4FBBE3C2E}"/>
            </c:ext>
          </c:extLst>
        </c:ser>
        <c:ser>
          <c:idx val="3"/>
          <c:order val="3"/>
          <c:tx>
            <c:strRef>
              <c:f>'Zone CEMAC'!$E$72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CEMAC'!$E$73:$E$84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16-4789-A126-3AB4FBBE3C2E}"/>
            </c:ext>
          </c:extLst>
        </c:ser>
        <c:ser>
          <c:idx val="4"/>
          <c:order val="4"/>
          <c:tx>
            <c:strRef>
              <c:f>'Zone CEMAC'!$F$72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CEMAC'!$F$73:$F$84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16-4789-A126-3AB4FBBE3C2E}"/>
            </c:ext>
          </c:extLst>
        </c:ser>
        <c:ser>
          <c:idx val="5"/>
          <c:order val="5"/>
          <c:tx>
            <c:strRef>
              <c:f>'Zone CEMAC'!$G$72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CEMAC'!$G$73:$G$84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16-4789-A126-3AB4FBBE3C2E}"/>
            </c:ext>
          </c:extLst>
        </c:ser>
        <c:ser>
          <c:idx val="6"/>
          <c:order val="6"/>
          <c:tx>
            <c:strRef>
              <c:f>'Zone CEMAC'!$H$72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CEMAC'!$H$73:$H$84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16-4789-A126-3AB4FBBE3C2E}"/>
            </c:ext>
          </c:extLst>
        </c:ser>
        <c:ser>
          <c:idx val="7"/>
          <c:order val="7"/>
          <c:tx>
            <c:strRef>
              <c:f>'Zone CEMAC'!$I$72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CEMAC'!$I$73:$I$84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16-4789-A126-3AB4FBBE3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383616"/>
        <c:axId val="106405888"/>
        <c:axId val="0"/>
      </c:bar3DChart>
      <c:catAx>
        <c:axId val="10638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405888"/>
        <c:crosses val="autoZero"/>
        <c:auto val="1"/>
        <c:lblAlgn val="ctr"/>
        <c:lblOffset val="100"/>
        <c:noMultiLvlLbl val="0"/>
      </c:catAx>
      <c:valAx>
        <c:axId val="1064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38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Prélèvements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CEMAC'!$B$106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CEMAC'!$B$107:$B$118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A-4D66-A932-A0F35CB28B45}"/>
            </c:ext>
          </c:extLst>
        </c:ser>
        <c:ser>
          <c:idx val="1"/>
          <c:order val="1"/>
          <c:tx>
            <c:strRef>
              <c:f>'Zone CEMAC'!$C$106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CEMAC'!$C$107:$C$118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A-4D66-A932-A0F35CB28B45}"/>
            </c:ext>
          </c:extLst>
        </c:ser>
        <c:ser>
          <c:idx val="2"/>
          <c:order val="2"/>
          <c:tx>
            <c:strRef>
              <c:f>'Zone CEMAC'!$D$106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CEMAC'!$D$107:$D$118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692657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A-4D66-A932-A0F35CB28B45}"/>
            </c:ext>
          </c:extLst>
        </c:ser>
        <c:ser>
          <c:idx val="3"/>
          <c:order val="3"/>
          <c:tx>
            <c:strRef>
              <c:f>'Zone CEMAC'!$E$106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CEMAC'!$E$107:$E$118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A-4D66-A932-A0F35CB28B45}"/>
            </c:ext>
          </c:extLst>
        </c:ser>
        <c:ser>
          <c:idx val="4"/>
          <c:order val="4"/>
          <c:tx>
            <c:strRef>
              <c:f>'Zone CEMAC'!$F$106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CEMAC'!$F$107:$F$118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A-4D66-A932-A0F35CB28B45}"/>
            </c:ext>
          </c:extLst>
        </c:ser>
        <c:ser>
          <c:idx val="5"/>
          <c:order val="5"/>
          <c:tx>
            <c:strRef>
              <c:f>'Zone CEMAC'!$G$106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CEMAC'!$G$107:$G$118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A-4D66-A932-A0F35CB28B45}"/>
            </c:ext>
          </c:extLst>
        </c:ser>
        <c:ser>
          <c:idx val="6"/>
          <c:order val="6"/>
          <c:tx>
            <c:strRef>
              <c:f>'Zone CEMAC'!$H$106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CEMAC'!$H$107:$H$118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A-4D66-A932-A0F35CB28B45}"/>
            </c:ext>
          </c:extLst>
        </c:ser>
        <c:ser>
          <c:idx val="7"/>
          <c:order val="7"/>
          <c:tx>
            <c:strRef>
              <c:f>'Zone CEMAC'!$I$106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CEMAC'!$I$107:$I$118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8A-4D66-A932-A0F35CB28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25856"/>
        <c:axId val="109227392"/>
        <c:axId val="0"/>
      </c:bar3DChart>
      <c:catAx>
        <c:axId val="10922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27392"/>
        <c:crosses val="autoZero"/>
        <c:auto val="1"/>
        <c:lblAlgn val="ctr"/>
        <c:lblOffset val="100"/>
        <c:noMultiLvlLbl val="0"/>
      </c:catAx>
      <c:valAx>
        <c:axId val="1092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2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Versements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2023</a:t>
            </a:r>
          </a:p>
        </c:rich>
      </c:tx>
      <c:layout>
        <c:manualLayout>
          <c:xMode val="edge"/>
          <c:yMode val="edge"/>
          <c:x val="0.16812223413064711"/>
          <c:y val="2.1658199504419485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ETAT'!$B$4</c:f>
              <c:strCache>
                <c:ptCount val="1"/>
                <c:pt idx="0">
                  <c:v>10 000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ETAT'!$B$5:$B$10</c:f>
              <c:numCache>
                <c:formatCode>_-* #,##0\ _€_-;\-* #,##0\ _€_-;_-* "-"??\ _€_-;_-@_-</c:formatCode>
                <c:ptCount val="6"/>
                <c:pt idx="0">
                  <c:v>229330517</c:v>
                </c:pt>
                <c:pt idx="1">
                  <c:v>1405280</c:v>
                </c:pt>
                <c:pt idx="2">
                  <c:v>139436212</c:v>
                </c:pt>
                <c:pt idx="3">
                  <c:v>79432851</c:v>
                </c:pt>
                <c:pt idx="4">
                  <c:v>25325831</c:v>
                </c:pt>
                <c:pt idx="5">
                  <c:v>84624792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1-4167-8D1F-48204046386D}"/>
            </c:ext>
          </c:extLst>
        </c:ser>
        <c:ser>
          <c:idx val="1"/>
          <c:order val="1"/>
          <c:tx>
            <c:strRef>
              <c:f>'Zone CEMAC PAR ETAT'!$C$4</c:f>
              <c:strCache>
                <c:ptCount val="1"/>
                <c:pt idx="0">
                  <c:v>5 000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ETAT'!$C$5:$C$10</c:f>
              <c:numCache>
                <c:formatCode>_-* #,##0\ _€_-;\-* #,##0\ _€_-;_-* "-"??\ _€_-;_-@_-</c:formatCode>
                <c:ptCount val="6"/>
                <c:pt idx="0">
                  <c:v>57071523</c:v>
                </c:pt>
                <c:pt idx="1">
                  <c:v>429624</c:v>
                </c:pt>
                <c:pt idx="2">
                  <c:v>33790226</c:v>
                </c:pt>
                <c:pt idx="3">
                  <c:v>27792838</c:v>
                </c:pt>
                <c:pt idx="4">
                  <c:v>9895964</c:v>
                </c:pt>
                <c:pt idx="5">
                  <c:v>16089883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1-4167-8D1F-48204046386D}"/>
            </c:ext>
          </c:extLst>
        </c:ser>
        <c:ser>
          <c:idx val="2"/>
          <c:order val="2"/>
          <c:tx>
            <c:strRef>
              <c:f>'Zone CEMAC PAR ETAT'!$D$4</c:f>
              <c:strCache>
                <c:ptCount val="1"/>
                <c:pt idx="0">
                  <c:v>2 000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ETAT'!$D$5:$D$10</c:f>
              <c:numCache>
                <c:formatCode>_-* #,##0\ _€_-;\-* #,##0\ _€_-;_-* "-"??\ _€_-;_-@_-</c:formatCode>
                <c:ptCount val="6"/>
                <c:pt idx="0">
                  <c:v>19915611</c:v>
                </c:pt>
                <c:pt idx="1">
                  <c:v>1145076</c:v>
                </c:pt>
                <c:pt idx="2">
                  <c:v>7354486</c:v>
                </c:pt>
                <c:pt idx="3">
                  <c:v>12676279</c:v>
                </c:pt>
                <c:pt idx="4">
                  <c:v>8449286</c:v>
                </c:pt>
                <c:pt idx="5">
                  <c:v>4832851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1-4167-8D1F-48204046386D}"/>
            </c:ext>
          </c:extLst>
        </c:ser>
        <c:ser>
          <c:idx val="3"/>
          <c:order val="3"/>
          <c:tx>
            <c:strRef>
              <c:f>'Zone CEMAC PAR ETAT'!$E$4</c:f>
              <c:strCache>
                <c:ptCount val="1"/>
                <c:pt idx="0">
                  <c:v>1 000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ETAT'!$E$5:$E$10</c:f>
              <c:numCache>
                <c:formatCode>_-* #,##0\ _€_-;\-* #,##0\ _€_-;_-* "-"??\ _€_-;_-@_-</c:formatCode>
                <c:ptCount val="6"/>
                <c:pt idx="0">
                  <c:v>35819962</c:v>
                </c:pt>
                <c:pt idx="1">
                  <c:v>2806803</c:v>
                </c:pt>
                <c:pt idx="2">
                  <c:v>13283995</c:v>
                </c:pt>
                <c:pt idx="3">
                  <c:v>8286142</c:v>
                </c:pt>
                <c:pt idx="4">
                  <c:v>6248750</c:v>
                </c:pt>
                <c:pt idx="5">
                  <c:v>5052499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C1-4167-8D1F-48204046386D}"/>
            </c:ext>
          </c:extLst>
        </c:ser>
        <c:ser>
          <c:idx val="4"/>
          <c:order val="4"/>
          <c:tx>
            <c:strRef>
              <c:f>'Zone CEMAC PAR ETAT'!$F$4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ETAT'!$F$5:$F$10</c:f>
              <c:numCache>
                <c:formatCode>_-* #,##0\ _€_-;\-* #,##0\ _€_-;_-* "-"??\ _€_-;_-@_-</c:formatCode>
                <c:ptCount val="6"/>
                <c:pt idx="0">
                  <c:v>47548105</c:v>
                </c:pt>
                <c:pt idx="1">
                  <c:v>2906057</c:v>
                </c:pt>
                <c:pt idx="2">
                  <c:v>9520354</c:v>
                </c:pt>
                <c:pt idx="3">
                  <c:v>7640735</c:v>
                </c:pt>
                <c:pt idx="4">
                  <c:v>6214240</c:v>
                </c:pt>
                <c:pt idx="5">
                  <c:v>5029067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1-4167-8D1F-48204046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2743936"/>
        <c:axId val="112745472"/>
        <c:axId val="0"/>
      </c:bar3DChart>
      <c:catAx>
        <c:axId val="1127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45472"/>
        <c:crosses val="autoZero"/>
        <c:auto val="1"/>
        <c:lblAlgn val="ctr"/>
        <c:lblOffset val="100"/>
        <c:noMultiLvlLbl val="0"/>
      </c:catAx>
      <c:valAx>
        <c:axId val="1127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Prélèvements des banques &amp; comptables publics - Zone CEMAC par Etat et </a:t>
            </a:r>
            <a:r>
              <a:rPr lang="fr-FR" sz="1800" b="1" i="0" u="none" strike="noStrike" baseline="0"/>
              <a:t>par dénomination</a:t>
            </a: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- 2023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ETAT'!$B$37</c:f>
              <c:strCache>
                <c:ptCount val="1"/>
                <c:pt idx="0">
                  <c:v>10 000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ETAT'!$B$38:$B$43</c:f>
              <c:numCache>
                <c:formatCode>_-* #,##0\ _€_-;\-* #,##0\ _€_-;_-* "-"??\ _€_-;_-@_-</c:formatCode>
                <c:ptCount val="6"/>
                <c:pt idx="0">
                  <c:v>175480965</c:v>
                </c:pt>
                <c:pt idx="1">
                  <c:v>19959450</c:v>
                </c:pt>
                <c:pt idx="2">
                  <c:v>137583090</c:v>
                </c:pt>
                <c:pt idx="3">
                  <c:v>92341036</c:v>
                </c:pt>
                <c:pt idx="4">
                  <c:v>30432216</c:v>
                </c:pt>
                <c:pt idx="5">
                  <c:v>91430865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F-47B4-BF25-A715B1AF19C0}"/>
            </c:ext>
          </c:extLst>
        </c:ser>
        <c:ser>
          <c:idx val="1"/>
          <c:order val="1"/>
          <c:tx>
            <c:strRef>
              <c:f>'Zone CEMAC PAR ETAT'!$C$37</c:f>
              <c:strCache>
                <c:ptCount val="1"/>
                <c:pt idx="0">
                  <c:v>5 000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ETAT'!$C$38:$C$43</c:f>
              <c:numCache>
                <c:formatCode>_-* #,##0\ _€_-;\-* #,##0\ _€_-;_-* "-"??\ _€_-;_-@_-</c:formatCode>
                <c:ptCount val="6"/>
                <c:pt idx="0">
                  <c:v>71571299</c:v>
                </c:pt>
                <c:pt idx="1">
                  <c:v>9969502</c:v>
                </c:pt>
                <c:pt idx="2">
                  <c:v>40367019</c:v>
                </c:pt>
                <c:pt idx="3">
                  <c:v>40523768</c:v>
                </c:pt>
                <c:pt idx="4">
                  <c:v>13276443</c:v>
                </c:pt>
                <c:pt idx="5">
                  <c:v>38485120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F-47B4-BF25-A715B1AF19C0}"/>
            </c:ext>
          </c:extLst>
        </c:ser>
        <c:ser>
          <c:idx val="2"/>
          <c:order val="2"/>
          <c:tx>
            <c:strRef>
              <c:f>'Zone CEMAC PAR ETAT'!$D$37</c:f>
              <c:strCache>
                <c:ptCount val="1"/>
                <c:pt idx="0">
                  <c:v>2 000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ETAT'!$D$38:$D$43</c:f>
              <c:numCache>
                <c:formatCode>_-* #,##0\ _€_-;\-* #,##0\ _€_-;_-* "-"??\ _€_-;_-@_-</c:formatCode>
                <c:ptCount val="6"/>
                <c:pt idx="0">
                  <c:v>27863327</c:v>
                </c:pt>
                <c:pt idx="1">
                  <c:v>7139594</c:v>
                </c:pt>
                <c:pt idx="2">
                  <c:v>9871296</c:v>
                </c:pt>
                <c:pt idx="3">
                  <c:v>15444128</c:v>
                </c:pt>
                <c:pt idx="4">
                  <c:v>10560097</c:v>
                </c:pt>
                <c:pt idx="5">
                  <c:v>17462575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F-47B4-BF25-A715B1AF19C0}"/>
            </c:ext>
          </c:extLst>
        </c:ser>
        <c:ser>
          <c:idx val="3"/>
          <c:order val="3"/>
          <c:tx>
            <c:strRef>
              <c:f>'Zone CEMAC PAR ETAT'!$E$37</c:f>
              <c:strCache>
                <c:ptCount val="1"/>
                <c:pt idx="0">
                  <c:v>1 000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ETAT'!$E$38:$E$43</c:f>
              <c:numCache>
                <c:formatCode>_-* #,##0\ _€_-;\-* #,##0\ _€_-;_-* "-"??\ _€_-;_-@_-</c:formatCode>
                <c:ptCount val="6"/>
                <c:pt idx="0">
                  <c:v>30679624</c:v>
                </c:pt>
                <c:pt idx="1">
                  <c:v>9681591</c:v>
                </c:pt>
                <c:pt idx="2">
                  <c:v>9791531</c:v>
                </c:pt>
                <c:pt idx="3">
                  <c:v>11293706</c:v>
                </c:pt>
                <c:pt idx="4">
                  <c:v>7408182</c:v>
                </c:pt>
                <c:pt idx="5">
                  <c:v>16717354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F-47B4-BF25-A715B1AF19C0}"/>
            </c:ext>
          </c:extLst>
        </c:ser>
        <c:ser>
          <c:idx val="4"/>
          <c:order val="4"/>
          <c:tx>
            <c:strRef>
              <c:f>'Zone CEMAC PAR ETAT'!$F$37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ETAT'!$F$38:$F$43</c:f>
              <c:numCache>
                <c:formatCode>_-* #,##0\ _€_-;\-* #,##0\ _€_-;_-* "-"??\ _€_-;_-@_-</c:formatCode>
                <c:ptCount val="6"/>
                <c:pt idx="0">
                  <c:v>40194817</c:v>
                </c:pt>
                <c:pt idx="1">
                  <c:v>9225000</c:v>
                </c:pt>
                <c:pt idx="2">
                  <c:v>9837465</c:v>
                </c:pt>
                <c:pt idx="3">
                  <c:v>10270978</c:v>
                </c:pt>
                <c:pt idx="4">
                  <c:v>6917679</c:v>
                </c:pt>
                <c:pt idx="5">
                  <c:v>18243959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9F-47B4-BF25-A715B1AF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541120"/>
        <c:axId val="115542656"/>
        <c:axId val="0"/>
      </c:bar3DChart>
      <c:catAx>
        <c:axId val="11554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42656"/>
        <c:crosses val="autoZero"/>
        <c:auto val="1"/>
        <c:lblAlgn val="ctr"/>
        <c:lblOffset val="100"/>
        <c:noMultiLvlLbl val="0"/>
      </c:catAx>
      <c:valAx>
        <c:axId val="115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4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Versements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ETAT'!$B$70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ETAT'!$B$71:$B$76</c:f>
              <c:numCache>
                <c:formatCode>_-* #,##0\ _€_-;\-* #,##0\ _€_-;_-* "-"??\ _€_-;_-@_-</c:formatCode>
                <c:ptCount val="6"/>
                <c:pt idx="0">
                  <c:v>0</c:v>
                </c:pt>
                <c:pt idx="1">
                  <c:v>2162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1-477C-A01B-EB8C77F14879}"/>
            </c:ext>
          </c:extLst>
        </c:ser>
        <c:ser>
          <c:idx val="1"/>
          <c:order val="1"/>
          <c:tx>
            <c:strRef>
              <c:f>'Zone CEMAC PAR ETAT'!$C$70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ETAT'!$C$71:$C$76</c:f>
              <c:numCache>
                <c:formatCode>_-* #,##0\ _€_-;\-* #,##0\ _€_-;_-* "-"??\ _€_-;_-@_-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34</c:v>
                </c:pt>
                <c:pt idx="4">
                  <c:v>30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1-477C-A01B-EB8C77F14879}"/>
            </c:ext>
          </c:extLst>
        </c:ser>
        <c:ser>
          <c:idx val="2"/>
          <c:order val="2"/>
          <c:tx>
            <c:strRef>
              <c:f>'Zone CEMAC PAR ETAT'!$D$70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ETAT'!$D$71:$D$76</c:f>
              <c:numCache>
                <c:formatCode>_-* #,##0\ _€_-;\-* #,##0\ _€_-;_-* "-"??\ _€_-;_-@_-</c:formatCode>
                <c:ptCount val="6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16</c:v>
                </c:pt>
                <c:pt idx="4">
                  <c:v>42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1-477C-A01B-EB8C77F14879}"/>
            </c:ext>
          </c:extLst>
        </c:ser>
        <c:ser>
          <c:idx val="3"/>
          <c:order val="3"/>
          <c:tx>
            <c:strRef>
              <c:f>'Zone CEMAC PAR ETAT'!$E$70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ETAT'!$E$71:$E$76</c:f>
              <c:numCache>
                <c:formatCode>_-* #,##0\ _€_-;\-* #,##0\ _€_-;_-* "-"??\ _€_-;_-@_-</c:formatCode>
                <c:ptCount val="6"/>
                <c:pt idx="0">
                  <c:v>1</c:v>
                </c:pt>
                <c:pt idx="1">
                  <c:v>0</c:v>
                </c:pt>
                <c:pt idx="2">
                  <c:v>47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D1-477C-A01B-EB8C77F14879}"/>
            </c:ext>
          </c:extLst>
        </c:ser>
        <c:ser>
          <c:idx val="4"/>
          <c:order val="4"/>
          <c:tx>
            <c:strRef>
              <c:f>'Zone CEMAC PAR ETAT'!$F$70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ETAT'!$F$71:$F$76</c:f>
              <c:numCache>
                <c:formatCode>_-* #,##0\ _€_-;\-* #,##0\ _€_-;_-* "-"??\ _€_-;_-@_-</c:formatCode>
                <c:ptCount val="6"/>
                <c:pt idx="0">
                  <c:v>14</c:v>
                </c:pt>
                <c:pt idx="1">
                  <c:v>15</c:v>
                </c:pt>
                <c:pt idx="2">
                  <c:v>63</c:v>
                </c:pt>
                <c:pt idx="3">
                  <c:v>32</c:v>
                </c:pt>
                <c:pt idx="4">
                  <c:v>38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D1-477C-A01B-EB8C77F14879}"/>
            </c:ext>
          </c:extLst>
        </c:ser>
        <c:ser>
          <c:idx val="5"/>
          <c:order val="5"/>
          <c:tx>
            <c:strRef>
              <c:f>'Zone CEMAC PAR ETAT'!$G$70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ETAT'!$G$71:$G$76</c:f>
              <c:numCache>
                <c:formatCode>_-* #,##0\ _€_-;\-* #,##0\ _€_-;_-* "-"??\ _€_-;_-@_-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D1-477C-A01B-EB8C77F14879}"/>
            </c:ext>
          </c:extLst>
        </c:ser>
        <c:ser>
          <c:idx val="6"/>
          <c:order val="6"/>
          <c:tx>
            <c:strRef>
              <c:f>'Zone CEMAC PAR ETAT'!$H$70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ETAT'!$H$71:$H$76</c:f>
              <c:numCache>
                <c:formatCode>_-* #,##0\ _€_-;\-* #,##0\ _€_-;_-* "-"??\ _€_-;_-@_-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11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D1-477C-A01B-EB8C77F14879}"/>
            </c:ext>
          </c:extLst>
        </c:ser>
        <c:ser>
          <c:idx val="7"/>
          <c:order val="7"/>
          <c:tx>
            <c:strRef>
              <c:f>'Zone CEMAC PAR ETAT'!$I$70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ETAT'!$I$71:$I$76</c:f>
              <c:numCache>
                <c:formatCode>_-* #,##0\ _€_-;\-* #,##0\ _€_-;_-* "-"??\ _€_-;_-@_-</c:formatCode>
                <c:ptCount val="6"/>
                <c:pt idx="0">
                  <c:v>13</c:v>
                </c:pt>
                <c:pt idx="1">
                  <c:v>25</c:v>
                </c:pt>
                <c:pt idx="2">
                  <c:v>8</c:v>
                </c:pt>
                <c:pt idx="3">
                  <c:v>22</c:v>
                </c:pt>
                <c:pt idx="4">
                  <c:v>34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D1-477C-A01B-EB8C77F14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880704"/>
        <c:axId val="115882240"/>
        <c:axId val="0"/>
      </c:bar3DChart>
      <c:catAx>
        <c:axId val="1158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82240"/>
        <c:crosses val="autoZero"/>
        <c:auto val="1"/>
        <c:lblAlgn val="ctr"/>
        <c:lblOffset val="100"/>
        <c:noMultiLvlLbl val="0"/>
      </c:catAx>
      <c:valAx>
        <c:axId val="11588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8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Prélèvements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ETAT'!$B$102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ETAT'!$B$103:$B$108</c:f>
              <c:numCache>
                <c:formatCode>_-* #,##0\ _€_-;\-* #,##0\ _€_-;_-* "-"??\ _€_-;_-@_-</c:formatCode>
                <c:ptCount val="6"/>
                <c:pt idx="0">
                  <c:v>100</c:v>
                </c:pt>
                <c:pt idx="1">
                  <c:v>0</c:v>
                </c:pt>
                <c:pt idx="2">
                  <c:v>125</c:v>
                </c:pt>
                <c:pt idx="3">
                  <c:v>500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F-45C5-AF37-4A3875104EF6}"/>
            </c:ext>
          </c:extLst>
        </c:ser>
        <c:ser>
          <c:idx val="1"/>
          <c:order val="1"/>
          <c:tx>
            <c:strRef>
              <c:f>'Zone CEMAC PAR ETAT'!$C$102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ETAT'!$C$103:$C$108</c:f>
              <c:numCache>
                <c:formatCode>_-* #,##0\ _€_-;\-* #,##0\ _€_-;_-* "-"??\ _€_-;_-@_-</c:formatCode>
                <c:ptCount val="6"/>
                <c:pt idx="0">
                  <c:v>54484</c:v>
                </c:pt>
                <c:pt idx="1">
                  <c:v>17817</c:v>
                </c:pt>
                <c:pt idx="2">
                  <c:v>26371</c:v>
                </c:pt>
                <c:pt idx="3">
                  <c:v>23242</c:v>
                </c:pt>
                <c:pt idx="4">
                  <c:v>24012</c:v>
                </c:pt>
                <c:pt idx="5">
                  <c:v>108370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F-45C5-AF37-4A3875104EF6}"/>
            </c:ext>
          </c:extLst>
        </c:ser>
        <c:ser>
          <c:idx val="2"/>
          <c:order val="2"/>
          <c:tx>
            <c:strRef>
              <c:f>'Zone CEMAC PAR ETAT'!$D$102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ETAT'!$D$103:$D$108</c:f>
              <c:numCache>
                <c:formatCode>_-* #,##0\ _€_-;\-* #,##0\ _€_-;_-* "-"??\ _€_-;_-@_-</c:formatCode>
                <c:ptCount val="6"/>
                <c:pt idx="0">
                  <c:v>62563</c:v>
                </c:pt>
                <c:pt idx="1">
                  <c:v>72967</c:v>
                </c:pt>
                <c:pt idx="2">
                  <c:v>73469</c:v>
                </c:pt>
                <c:pt idx="3">
                  <c:v>40410</c:v>
                </c:pt>
                <c:pt idx="4">
                  <c:v>313235</c:v>
                </c:pt>
                <c:pt idx="5">
                  <c:v>130013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F-45C5-AF37-4A3875104EF6}"/>
            </c:ext>
          </c:extLst>
        </c:ser>
        <c:ser>
          <c:idx val="3"/>
          <c:order val="3"/>
          <c:tx>
            <c:strRef>
              <c:f>'Zone CEMAC PAR ETAT'!$E$102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ETAT'!$E$103:$E$108</c:f>
              <c:numCache>
                <c:formatCode>_-* #,##0\ _€_-;\-* #,##0\ _€_-;_-* "-"??\ _€_-;_-@_-</c:formatCode>
                <c:ptCount val="6"/>
                <c:pt idx="0">
                  <c:v>24603</c:v>
                </c:pt>
                <c:pt idx="1">
                  <c:v>3390</c:v>
                </c:pt>
                <c:pt idx="2">
                  <c:v>21225</c:v>
                </c:pt>
                <c:pt idx="3">
                  <c:v>7159</c:v>
                </c:pt>
                <c:pt idx="4">
                  <c:v>100147</c:v>
                </c:pt>
                <c:pt idx="5">
                  <c:v>17422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FF-45C5-AF37-4A3875104EF6}"/>
            </c:ext>
          </c:extLst>
        </c:ser>
        <c:ser>
          <c:idx val="4"/>
          <c:order val="4"/>
          <c:tx>
            <c:strRef>
              <c:f>'Zone CEMAC PAR ETAT'!$F$102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ETAT'!$F$103:$F$108</c:f>
              <c:numCache>
                <c:formatCode>_-* #,##0\ _€_-;\-* #,##0\ _€_-;_-* "-"??\ _€_-;_-@_-</c:formatCode>
                <c:ptCount val="6"/>
                <c:pt idx="0">
                  <c:v>1664</c:v>
                </c:pt>
                <c:pt idx="1">
                  <c:v>77430</c:v>
                </c:pt>
                <c:pt idx="2">
                  <c:v>165751</c:v>
                </c:pt>
                <c:pt idx="3">
                  <c:v>9711</c:v>
                </c:pt>
                <c:pt idx="4">
                  <c:v>244</c:v>
                </c:pt>
                <c:pt idx="5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FF-45C5-AF37-4A3875104EF6}"/>
            </c:ext>
          </c:extLst>
        </c:ser>
        <c:ser>
          <c:idx val="5"/>
          <c:order val="5"/>
          <c:tx>
            <c:strRef>
              <c:f>'Zone CEMAC PAR ETAT'!$G$102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ETAT'!$G$103:$G$108</c:f>
              <c:numCache>
                <c:formatCode>_-* #,##0\ _€_-;\-* #,##0\ _€_-;_-* "-"??\ _€_-;_-@_-</c:formatCode>
                <c:ptCount val="6"/>
                <c:pt idx="0">
                  <c:v>658</c:v>
                </c:pt>
                <c:pt idx="1">
                  <c:v>40126</c:v>
                </c:pt>
                <c:pt idx="2">
                  <c:v>12202</c:v>
                </c:pt>
                <c:pt idx="3">
                  <c:v>7192</c:v>
                </c:pt>
                <c:pt idx="4">
                  <c:v>214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FF-45C5-AF37-4A3875104EF6}"/>
            </c:ext>
          </c:extLst>
        </c:ser>
        <c:ser>
          <c:idx val="6"/>
          <c:order val="6"/>
          <c:tx>
            <c:strRef>
              <c:f>'Zone CEMAC PAR ETAT'!$H$102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ETAT'!$H$103:$H$108</c:f>
              <c:numCache>
                <c:formatCode>_-* #,##0\ _€_-;\-* #,##0\ _€_-;_-* "-"??\ _€_-;_-@_-</c:formatCode>
                <c:ptCount val="6"/>
                <c:pt idx="0">
                  <c:v>20</c:v>
                </c:pt>
                <c:pt idx="1">
                  <c:v>33</c:v>
                </c:pt>
                <c:pt idx="2">
                  <c:v>2049</c:v>
                </c:pt>
                <c:pt idx="3">
                  <c:v>39</c:v>
                </c:pt>
                <c:pt idx="4">
                  <c:v>203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FF-45C5-AF37-4A3875104EF6}"/>
            </c:ext>
          </c:extLst>
        </c:ser>
        <c:ser>
          <c:idx val="7"/>
          <c:order val="7"/>
          <c:tx>
            <c:strRef>
              <c:f>'Zone CEMAC PAR ETAT'!$I$102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ETAT'!$I$103:$I$108</c:f>
              <c:numCache>
                <c:formatCode>_-* #,##0\ _€_-;\-* #,##0\ _€_-;_-* "-"??\ _€_-;_-@_-</c:formatCode>
                <c:ptCount val="6"/>
                <c:pt idx="0">
                  <c:v>1686</c:v>
                </c:pt>
                <c:pt idx="1">
                  <c:v>446</c:v>
                </c:pt>
                <c:pt idx="2">
                  <c:v>3346</c:v>
                </c:pt>
                <c:pt idx="3">
                  <c:v>385</c:v>
                </c:pt>
                <c:pt idx="4">
                  <c:v>246</c:v>
                </c:pt>
                <c:pt idx="5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FF-45C5-AF37-4A3875104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920256"/>
        <c:axId val="115954816"/>
        <c:axId val="0"/>
      </c:bar3DChart>
      <c:catAx>
        <c:axId val="1159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954816"/>
        <c:crosses val="autoZero"/>
        <c:auto val="1"/>
        <c:lblAlgn val="ctr"/>
        <c:lblOffset val="100"/>
        <c:noMultiLvlLbl val="0"/>
      </c:catAx>
      <c:valAx>
        <c:axId val="11595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92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14287</xdr:rowOff>
    </xdr:from>
    <xdr:to>
      <xdr:col>9</xdr:col>
      <xdr:colOff>9524</xdr:colOff>
      <xdr:row>32</xdr:row>
      <xdr:rowOff>238125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4761</xdr:rowOff>
    </xdr:from>
    <xdr:to>
      <xdr:col>8</xdr:col>
      <xdr:colOff>1228725</xdr:colOff>
      <xdr:row>67</xdr:row>
      <xdr:rowOff>238124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4761</xdr:rowOff>
    </xdr:from>
    <xdr:to>
      <xdr:col>10</xdr:col>
      <xdr:colOff>0</xdr:colOff>
      <xdr:row>101</xdr:row>
      <xdr:rowOff>238124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120</xdr:row>
      <xdr:rowOff>61911</xdr:rowOff>
    </xdr:from>
    <xdr:to>
      <xdr:col>10</xdr:col>
      <xdr:colOff>66675</xdr:colOff>
      <xdr:row>136</xdr:row>
      <xdr:rowOff>123824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23811</xdr:rowOff>
    </xdr:from>
    <xdr:to>
      <xdr:col>7</xdr:col>
      <xdr:colOff>2047875</xdr:colOff>
      <xdr:row>31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23811</xdr:rowOff>
    </xdr:from>
    <xdr:to>
      <xdr:col>8</xdr:col>
      <xdr:colOff>19050</xdr:colOff>
      <xdr:row>63</xdr:row>
      <xdr:rowOff>219074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14286</xdr:rowOff>
    </xdr:from>
    <xdr:to>
      <xdr:col>10</xdr:col>
      <xdr:colOff>133350</xdr:colOff>
      <xdr:row>96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109</xdr:row>
      <xdr:rowOff>233361</xdr:rowOff>
    </xdr:from>
    <xdr:to>
      <xdr:col>9</xdr:col>
      <xdr:colOff>1343024</xdr:colOff>
      <xdr:row>126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view="pageBreakPreview" topLeftCell="A52" zoomScaleSheetLayoutView="100" workbookViewId="0">
      <selection activeCell="D37" sqref="D37"/>
    </sheetView>
  </sheetViews>
  <sheetFormatPr baseColWidth="10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0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17</v>
      </c>
      <c r="B3" s="4"/>
      <c r="C3" s="4"/>
      <c r="D3" s="4"/>
      <c r="E3" s="5" t="s">
        <v>0</v>
      </c>
      <c r="F3" s="4"/>
      <c r="G3" s="3"/>
      <c r="H3" s="14" t="s">
        <v>33</v>
      </c>
      <c r="I3" s="3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30329626</v>
      </c>
      <c r="C5" s="13">
        <v>2891359</v>
      </c>
      <c r="D5" s="13">
        <v>1107811</v>
      </c>
      <c r="E5" s="13">
        <v>2789781</v>
      </c>
      <c r="F5" s="13">
        <v>3463114</v>
      </c>
      <c r="G5" s="27">
        <f>SUM(B5:F5)</f>
        <v>40581691</v>
      </c>
      <c r="H5" s="26">
        <f>+B5*10000+C5*5000+D5*2000+E5*1000+F5*500</f>
        <v>324490015000</v>
      </c>
    </row>
    <row r="6" spans="1:10" ht="24.95" customHeight="1" x14ac:dyDescent="0.2">
      <c r="A6" s="11" t="s">
        <v>5</v>
      </c>
      <c r="B6" s="13">
        <v>23474686</v>
      </c>
      <c r="C6" s="13">
        <v>2972043</v>
      </c>
      <c r="D6" s="13">
        <v>1125551</v>
      </c>
      <c r="E6" s="13">
        <v>2812933</v>
      </c>
      <c r="F6" s="13">
        <v>3937581</v>
      </c>
      <c r="G6" s="27">
        <f t="shared" ref="G6:G16" si="0">SUM(B6:F6)</f>
        <v>34322794</v>
      </c>
      <c r="H6" s="26">
        <f t="shared" ref="H6:H16" si="1">+B6*10000+C6*5000+D6*2000+E6*1000+F6*500</f>
        <v>256639900500</v>
      </c>
    </row>
    <row r="7" spans="1:10" ht="24.95" customHeight="1" x14ac:dyDescent="0.2">
      <c r="A7" s="11" t="s">
        <v>6</v>
      </c>
      <c r="B7" s="13">
        <v>23041084</v>
      </c>
      <c r="C7" s="13">
        <v>3565250</v>
      </c>
      <c r="D7" s="13">
        <v>1705315</v>
      </c>
      <c r="E7" s="13">
        <v>4104550</v>
      </c>
      <c r="F7" s="13">
        <v>5490106</v>
      </c>
      <c r="G7" s="27">
        <f t="shared" si="0"/>
        <v>37906305</v>
      </c>
      <c r="H7" s="26">
        <f t="shared" si="1"/>
        <v>258497323000</v>
      </c>
    </row>
    <row r="8" spans="1:10" ht="24.95" customHeight="1" x14ac:dyDescent="0.2">
      <c r="A8" s="11" t="s">
        <v>7</v>
      </c>
      <c r="B8" s="13">
        <v>18059091</v>
      </c>
      <c r="C8" s="13">
        <v>4683597</v>
      </c>
      <c r="D8" s="13">
        <v>1427029</v>
      </c>
      <c r="E8" s="13">
        <v>3485123</v>
      </c>
      <c r="F8" s="13">
        <v>4317115</v>
      </c>
      <c r="G8" s="27">
        <f t="shared" si="0"/>
        <v>31971955</v>
      </c>
      <c r="H8" s="26">
        <f t="shared" si="1"/>
        <v>212506633500</v>
      </c>
    </row>
    <row r="9" spans="1:10" ht="24.95" customHeight="1" x14ac:dyDescent="0.2">
      <c r="A9" s="11" t="s">
        <v>19</v>
      </c>
      <c r="B9" s="13">
        <v>20142258</v>
      </c>
      <c r="C9" s="13">
        <v>6854850</v>
      </c>
      <c r="D9" s="13">
        <v>1731331</v>
      </c>
      <c r="E9" s="13">
        <v>3838594</v>
      </c>
      <c r="F9" s="13">
        <v>4712895</v>
      </c>
      <c r="G9" s="27">
        <f t="shared" si="0"/>
        <v>37279928</v>
      </c>
      <c r="H9" s="26">
        <f t="shared" si="1"/>
        <v>245354533500</v>
      </c>
    </row>
    <row r="10" spans="1:10" ht="24.95" customHeight="1" x14ac:dyDescent="0.2">
      <c r="A10" s="11" t="s">
        <v>9</v>
      </c>
      <c r="B10" s="13">
        <v>17738799</v>
      </c>
      <c r="C10" s="13">
        <v>6254360</v>
      </c>
      <c r="D10" s="13">
        <v>1736763</v>
      </c>
      <c r="E10" s="13">
        <v>3506474</v>
      </c>
      <c r="F10" s="13">
        <v>4324578</v>
      </c>
      <c r="G10" s="27">
        <f t="shared" si="0"/>
        <v>33560974</v>
      </c>
      <c r="H10" s="26">
        <f t="shared" si="1"/>
        <v>217802079000</v>
      </c>
    </row>
    <row r="11" spans="1:10" ht="24.95" customHeight="1" x14ac:dyDescent="0.2">
      <c r="A11" s="11" t="s">
        <v>10</v>
      </c>
      <c r="B11" s="13">
        <v>16543909</v>
      </c>
      <c r="C11" s="13">
        <v>5329321</v>
      </c>
      <c r="D11" s="13">
        <v>1815462</v>
      </c>
      <c r="E11" s="13">
        <v>3237068</v>
      </c>
      <c r="F11" s="13">
        <v>4270955</v>
      </c>
      <c r="G11" s="27">
        <f t="shared" si="0"/>
        <v>31196715</v>
      </c>
      <c r="H11" s="26">
        <f t="shared" si="1"/>
        <v>201089164500</v>
      </c>
    </row>
    <row r="12" spans="1:10" ht="24.95" customHeight="1" x14ac:dyDescent="0.2">
      <c r="A12" s="11" t="s">
        <v>11</v>
      </c>
      <c r="B12" s="13">
        <v>17682280</v>
      </c>
      <c r="C12" s="13">
        <v>5012084</v>
      </c>
      <c r="D12" s="13">
        <v>1818249</v>
      </c>
      <c r="E12" s="13">
        <v>3064093</v>
      </c>
      <c r="F12" s="13">
        <v>4758404</v>
      </c>
      <c r="G12" s="27">
        <f t="shared" si="0"/>
        <v>32335110</v>
      </c>
      <c r="H12" s="26">
        <f t="shared" si="1"/>
        <v>210963013000</v>
      </c>
    </row>
    <row r="13" spans="1:10" ht="24.95" customHeight="1" x14ac:dyDescent="0.2">
      <c r="A13" s="11" t="s">
        <v>12</v>
      </c>
      <c r="B13" s="13">
        <v>17734950</v>
      </c>
      <c r="C13" s="13">
        <v>4742900</v>
      </c>
      <c r="D13" s="13">
        <v>2080224</v>
      </c>
      <c r="E13" s="13">
        <v>2723325</v>
      </c>
      <c r="F13" s="13">
        <v>3652320</v>
      </c>
      <c r="G13" s="27">
        <f t="shared" si="0"/>
        <v>30933719</v>
      </c>
      <c r="H13" s="26">
        <f t="shared" si="1"/>
        <v>209773933000</v>
      </c>
    </row>
    <row r="14" spans="1:10" ht="24.95" customHeight="1" x14ac:dyDescent="0.2">
      <c r="A14" s="11" t="s">
        <v>13</v>
      </c>
      <c r="B14" s="13">
        <v>16643697</v>
      </c>
      <c r="C14" s="13">
        <v>5007529</v>
      </c>
      <c r="D14" s="13">
        <v>2028275</v>
      </c>
      <c r="E14" s="13">
        <v>2633664</v>
      </c>
      <c r="F14" s="13">
        <v>3851788</v>
      </c>
      <c r="G14" s="27">
        <f t="shared" si="0"/>
        <v>30164953</v>
      </c>
      <c r="H14" s="26">
        <f t="shared" si="1"/>
        <v>200090723000</v>
      </c>
    </row>
    <row r="15" spans="1:10" ht="24.95" customHeight="1" x14ac:dyDescent="0.2">
      <c r="A15" s="11" t="s">
        <v>14</v>
      </c>
      <c r="B15" s="13">
        <v>14879785</v>
      </c>
      <c r="C15" s="13">
        <v>5150654</v>
      </c>
      <c r="D15" s="13">
        <v>1870556</v>
      </c>
      <c r="E15" s="13">
        <v>2068922</v>
      </c>
      <c r="F15" s="13">
        <v>2699163</v>
      </c>
      <c r="G15" s="27">
        <f t="shared" si="0"/>
        <v>26669080</v>
      </c>
      <c r="H15" s="26">
        <f t="shared" si="1"/>
        <v>181710735500</v>
      </c>
    </row>
    <row r="16" spans="1:10" ht="24.95" customHeight="1" thickBot="1" x14ac:dyDescent="0.25">
      <c r="A16" s="11" t="s">
        <v>15</v>
      </c>
      <c r="B16" s="13">
        <v>13060352</v>
      </c>
      <c r="C16" s="13">
        <v>4607576</v>
      </c>
      <c r="D16" s="13">
        <v>1469045</v>
      </c>
      <c r="E16" s="13">
        <v>1555435</v>
      </c>
      <c r="F16" s="13">
        <v>2070086</v>
      </c>
      <c r="G16" s="27">
        <f t="shared" si="0"/>
        <v>22762494</v>
      </c>
      <c r="H16" s="26">
        <f t="shared" si="1"/>
        <v>159169968000</v>
      </c>
    </row>
    <row r="17" spans="1:10" ht="24.95" customHeight="1" thickBot="1" x14ac:dyDescent="0.25">
      <c r="A17" s="12" t="s">
        <v>16</v>
      </c>
      <c r="B17" s="22">
        <f>SUM(B5:B16)</f>
        <v>229330517</v>
      </c>
      <c r="C17" s="22">
        <f t="shared" ref="C17:H17" si="2">SUM(C5:C16)</f>
        <v>57071523</v>
      </c>
      <c r="D17" s="22">
        <f t="shared" si="2"/>
        <v>19915611</v>
      </c>
      <c r="E17" s="22">
        <f t="shared" si="2"/>
        <v>35819962</v>
      </c>
      <c r="F17" s="22">
        <f t="shared" si="2"/>
        <v>47548105</v>
      </c>
      <c r="G17" s="22">
        <f t="shared" si="2"/>
        <v>389685718</v>
      </c>
      <c r="H17" s="22">
        <f t="shared" si="2"/>
        <v>2678088021500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39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CAMEROUN</v>
      </c>
      <c r="B20" s="4"/>
      <c r="C20" s="4"/>
      <c r="D20" s="4"/>
      <c r="E20" s="5" t="s">
        <v>0</v>
      </c>
      <c r="F20" s="4"/>
      <c r="G20" s="3"/>
      <c r="H20" s="14" t="str">
        <f>H3</f>
        <v>Exercice : 2023</v>
      </c>
      <c r="I20" s="3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16309040</v>
      </c>
      <c r="C22" s="13">
        <v>6991652</v>
      </c>
      <c r="D22" s="13">
        <v>2662616</v>
      </c>
      <c r="E22" s="13">
        <v>3411596</v>
      </c>
      <c r="F22" s="13">
        <v>5046809</v>
      </c>
      <c r="G22" s="27">
        <f>SUM(B22:F22)</f>
        <v>34421713</v>
      </c>
      <c r="H22" s="26">
        <f>+B22*10000+C22*5000+D22*2000+E22*1000+F22*500</f>
        <v>209308892500</v>
      </c>
    </row>
    <row r="23" spans="1:10" ht="24.95" customHeight="1" x14ac:dyDescent="0.2">
      <c r="A23" s="11" t="s">
        <v>5</v>
      </c>
      <c r="B23" s="13">
        <v>13879869</v>
      </c>
      <c r="C23" s="13">
        <v>6205305</v>
      </c>
      <c r="D23" s="13">
        <v>3592291</v>
      </c>
      <c r="E23" s="13">
        <v>3429820</v>
      </c>
      <c r="F23" s="13">
        <v>4807391</v>
      </c>
      <c r="G23" s="27">
        <f t="shared" ref="G23:G33" si="3">SUM(B23:F23)</f>
        <v>31914676</v>
      </c>
      <c r="H23" s="26">
        <f t="shared" ref="H23:H33" si="4">+B23*10000+C23*5000+D23*2000+E23*1000+F23*500</f>
        <v>182843312500</v>
      </c>
    </row>
    <row r="24" spans="1:10" ht="24.95" customHeight="1" x14ac:dyDescent="0.2">
      <c r="A24" s="11" t="s">
        <v>6</v>
      </c>
      <c r="B24" s="13">
        <v>13119569</v>
      </c>
      <c r="C24" s="13">
        <v>13651215</v>
      </c>
      <c r="D24" s="13">
        <v>4122812</v>
      </c>
      <c r="E24" s="13">
        <v>4259285</v>
      </c>
      <c r="F24" s="13">
        <v>3992238</v>
      </c>
      <c r="G24" s="27">
        <f t="shared" si="3"/>
        <v>39145119</v>
      </c>
      <c r="H24" s="26">
        <f t="shared" si="4"/>
        <v>213952793000</v>
      </c>
    </row>
    <row r="25" spans="1:10" ht="24.95" customHeight="1" x14ac:dyDescent="0.2">
      <c r="A25" s="11" t="s">
        <v>7</v>
      </c>
      <c r="B25" s="13">
        <v>8997222</v>
      </c>
      <c r="C25" s="13">
        <v>5265773</v>
      </c>
      <c r="D25" s="13">
        <v>1761956</v>
      </c>
      <c r="E25" s="13">
        <v>1679346</v>
      </c>
      <c r="F25" s="13">
        <v>2344952</v>
      </c>
      <c r="G25" s="27">
        <f t="shared" si="3"/>
        <v>20049249</v>
      </c>
      <c r="H25" s="26">
        <f t="shared" si="4"/>
        <v>122676819000</v>
      </c>
    </row>
    <row r="26" spans="1:10" ht="24.95" customHeight="1" x14ac:dyDescent="0.2">
      <c r="A26" s="11" t="s">
        <v>19</v>
      </c>
      <c r="B26" s="13">
        <v>9974061</v>
      </c>
      <c r="C26" s="13">
        <v>9074024</v>
      </c>
      <c r="D26" s="13">
        <v>1681889</v>
      </c>
      <c r="E26" s="13">
        <v>1730605</v>
      </c>
      <c r="F26" s="13">
        <v>2222138</v>
      </c>
      <c r="G26" s="27">
        <f t="shared" si="3"/>
        <v>24682717</v>
      </c>
      <c r="H26" s="26">
        <f t="shared" si="4"/>
        <v>151316182000</v>
      </c>
    </row>
    <row r="27" spans="1:10" ht="24.95" customHeight="1" x14ac:dyDescent="0.2">
      <c r="A27" s="11" t="s">
        <v>9</v>
      </c>
      <c r="B27" s="13">
        <v>14390181</v>
      </c>
      <c r="C27" s="13">
        <v>3264855</v>
      </c>
      <c r="D27" s="13">
        <v>1852767</v>
      </c>
      <c r="E27" s="13">
        <v>2255320</v>
      </c>
      <c r="F27" s="13">
        <v>3008214</v>
      </c>
      <c r="G27" s="27">
        <f t="shared" si="3"/>
        <v>24771337</v>
      </c>
      <c r="H27" s="26">
        <f t="shared" si="4"/>
        <v>167691046000</v>
      </c>
    </row>
    <row r="28" spans="1:10" ht="24.95" customHeight="1" x14ac:dyDescent="0.2">
      <c r="A28" s="11" t="s">
        <v>10</v>
      </c>
      <c r="B28" s="13">
        <v>14686317</v>
      </c>
      <c r="C28" s="13">
        <v>2127448</v>
      </c>
      <c r="D28" s="13">
        <v>2012019</v>
      </c>
      <c r="E28" s="13">
        <v>2242807</v>
      </c>
      <c r="F28" s="13">
        <v>3106688</v>
      </c>
      <c r="G28" s="27">
        <f t="shared" si="3"/>
        <v>24175279</v>
      </c>
      <c r="H28" s="26">
        <f t="shared" si="4"/>
        <v>165320599000</v>
      </c>
    </row>
    <row r="29" spans="1:10" ht="24.95" customHeight="1" x14ac:dyDescent="0.2">
      <c r="A29" s="11" t="s">
        <v>11</v>
      </c>
      <c r="B29" s="13">
        <v>16062562</v>
      </c>
      <c r="C29" s="13">
        <v>2438582</v>
      </c>
      <c r="D29" s="13">
        <v>2023630</v>
      </c>
      <c r="E29" s="13">
        <v>2335588</v>
      </c>
      <c r="F29" s="13">
        <v>3493223</v>
      </c>
      <c r="G29" s="27">
        <f t="shared" si="3"/>
        <v>26353585</v>
      </c>
      <c r="H29" s="26">
        <f t="shared" si="4"/>
        <v>180947989500</v>
      </c>
    </row>
    <row r="30" spans="1:10" ht="24.95" customHeight="1" x14ac:dyDescent="0.2">
      <c r="A30" s="11" t="s">
        <v>12</v>
      </c>
      <c r="B30" s="13">
        <v>14664344</v>
      </c>
      <c r="C30" s="13">
        <v>3052865</v>
      </c>
      <c r="D30" s="13">
        <v>1597288</v>
      </c>
      <c r="E30" s="13">
        <v>1889245</v>
      </c>
      <c r="F30" s="13">
        <v>2757060</v>
      </c>
      <c r="G30" s="27">
        <f t="shared" si="3"/>
        <v>23960802</v>
      </c>
      <c r="H30" s="26">
        <f t="shared" si="4"/>
        <v>168370116000</v>
      </c>
    </row>
    <row r="31" spans="1:10" ht="24.95" customHeight="1" x14ac:dyDescent="0.2">
      <c r="A31" s="11" t="s">
        <v>13</v>
      </c>
      <c r="B31" s="13">
        <v>16708133</v>
      </c>
      <c r="C31" s="13">
        <v>5669685</v>
      </c>
      <c r="D31" s="13">
        <v>1800521</v>
      </c>
      <c r="E31" s="13">
        <v>2118362</v>
      </c>
      <c r="F31" s="13">
        <v>3064372</v>
      </c>
      <c r="G31" s="27">
        <f t="shared" si="3"/>
        <v>29361073</v>
      </c>
      <c r="H31" s="26">
        <f t="shared" si="4"/>
        <v>202681345000</v>
      </c>
    </row>
    <row r="32" spans="1:10" ht="24.95" customHeight="1" x14ac:dyDescent="0.2">
      <c r="A32" s="11" t="s">
        <v>14</v>
      </c>
      <c r="B32" s="13">
        <v>14293699</v>
      </c>
      <c r="C32" s="13">
        <v>6022875</v>
      </c>
      <c r="D32" s="13">
        <v>2186535</v>
      </c>
      <c r="E32" s="13">
        <v>2313629</v>
      </c>
      <c r="F32" s="13">
        <v>2668093</v>
      </c>
      <c r="G32" s="27">
        <f t="shared" si="3"/>
        <v>27484831</v>
      </c>
      <c r="H32" s="26">
        <f t="shared" si="4"/>
        <v>181072110500</v>
      </c>
    </row>
    <row r="33" spans="1:11" ht="24.95" customHeight="1" thickBot="1" x14ac:dyDescent="0.25">
      <c r="A33" s="11" t="s">
        <v>15</v>
      </c>
      <c r="B33" s="13">
        <v>22395968</v>
      </c>
      <c r="C33" s="13">
        <v>7807020</v>
      </c>
      <c r="D33" s="13">
        <v>2569003</v>
      </c>
      <c r="E33" s="13">
        <v>3014021</v>
      </c>
      <c r="F33" s="13">
        <v>3683639</v>
      </c>
      <c r="G33" s="27">
        <f t="shared" si="3"/>
        <v>39469651</v>
      </c>
      <c r="H33" s="26">
        <f t="shared" si="4"/>
        <v>272988626500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175480965</v>
      </c>
      <c r="C34" s="22">
        <f t="shared" si="5"/>
        <v>71571299</v>
      </c>
      <c r="D34" s="22">
        <f t="shared" si="5"/>
        <v>27863327</v>
      </c>
      <c r="E34" s="22">
        <f t="shared" si="5"/>
        <v>30679624</v>
      </c>
      <c r="F34" s="22">
        <f t="shared" si="5"/>
        <v>40194817</v>
      </c>
      <c r="G34" s="22">
        <f t="shared" si="5"/>
        <v>345790032</v>
      </c>
      <c r="H34" s="22">
        <f t="shared" si="5"/>
        <v>2219169831500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CAMEROUN</v>
      </c>
      <c r="B38" s="4"/>
      <c r="C38" s="4"/>
      <c r="D38" s="4"/>
      <c r="E38" s="5" t="s">
        <v>27</v>
      </c>
      <c r="F38" s="4"/>
      <c r="G38" s="4"/>
      <c r="H38" s="4"/>
      <c r="I38" s="4"/>
      <c r="J38" s="3"/>
      <c r="K38" s="14" t="str">
        <f>H20</f>
        <v>Exercice : 2023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12</v>
      </c>
      <c r="D51" s="13">
        <v>10</v>
      </c>
      <c r="E51" s="13">
        <v>1</v>
      </c>
      <c r="F51" s="13">
        <v>14</v>
      </c>
      <c r="G51" s="13">
        <v>16</v>
      </c>
      <c r="H51" s="13">
        <v>1</v>
      </c>
      <c r="I51" s="13">
        <v>13</v>
      </c>
      <c r="J51" s="30">
        <f t="shared" si="6"/>
        <v>67</v>
      </c>
      <c r="K51" s="31">
        <f t="shared" si="7"/>
        <v>1960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12</v>
      </c>
      <c r="D52" s="22">
        <f t="shared" si="8"/>
        <v>10</v>
      </c>
      <c r="E52" s="22">
        <f t="shared" si="8"/>
        <v>1</v>
      </c>
      <c r="F52" s="22">
        <f t="shared" si="8"/>
        <v>14</v>
      </c>
      <c r="G52" s="22">
        <f t="shared" si="8"/>
        <v>16</v>
      </c>
      <c r="H52" s="22">
        <f>SUM(H40:H51)</f>
        <v>1</v>
      </c>
      <c r="I52" s="22">
        <f>SUM(I40:I51)</f>
        <v>13</v>
      </c>
      <c r="J52" s="22">
        <f t="shared" si="8"/>
        <v>67</v>
      </c>
      <c r="K52" s="25">
        <f t="shared" si="8"/>
        <v>1960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39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CAMEROUN</v>
      </c>
      <c r="B56" s="4"/>
      <c r="C56" s="4"/>
      <c r="D56" s="4"/>
      <c r="E56" s="5" t="s">
        <v>27</v>
      </c>
      <c r="F56" s="4"/>
      <c r="G56" s="4"/>
      <c r="H56" s="4"/>
      <c r="I56" s="4"/>
      <c r="J56" s="3"/>
      <c r="K56" s="6" t="str">
        <f>K38</f>
        <v>Exercice : 2023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100</v>
      </c>
      <c r="C69" s="13">
        <v>54484</v>
      </c>
      <c r="D69" s="13">
        <v>62563</v>
      </c>
      <c r="E69" s="13">
        <v>24603</v>
      </c>
      <c r="F69" s="13">
        <v>1664</v>
      </c>
      <c r="G69" s="13">
        <v>658</v>
      </c>
      <c r="H69" s="13">
        <v>20</v>
      </c>
      <c r="I69" s="13">
        <v>1686</v>
      </c>
      <c r="J69" s="30">
        <f t="shared" si="9"/>
        <v>145778</v>
      </c>
      <c r="K69" s="31">
        <f t="shared" si="10"/>
        <v>9263281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100</v>
      </c>
      <c r="C70" s="22">
        <f t="shared" si="11"/>
        <v>54484</v>
      </c>
      <c r="D70" s="22">
        <f t="shared" si="11"/>
        <v>62563</v>
      </c>
      <c r="E70" s="22">
        <f t="shared" si="11"/>
        <v>24603</v>
      </c>
      <c r="F70" s="22">
        <f t="shared" si="11"/>
        <v>1664</v>
      </c>
      <c r="G70" s="22">
        <f t="shared" si="11"/>
        <v>658</v>
      </c>
      <c r="H70" s="22">
        <f>SUM(H58:H69)</f>
        <v>20</v>
      </c>
      <c r="I70" s="22">
        <f>SUM(I58:I69)</f>
        <v>1686</v>
      </c>
      <c r="J70" s="22">
        <f t="shared" si="11"/>
        <v>145778</v>
      </c>
      <c r="K70" s="25">
        <f t="shared" si="11"/>
        <v>9263281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view="pageBreakPreview" topLeftCell="A49" zoomScaleSheetLayoutView="100" workbookViewId="0">
      <selection activeCell="D55" sqref="D55"/>
    </sheetView>
  </sheetViews>
  <sheetFormatPr baseColWidth="10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0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34</v>
      </c>
      <c r="B3" s="4"/>
      <c r="C3" s="4"/>
      <c r="D3" s="4"/>
      <c r="E3" s="5" t="s">
        <v>0</v>
      </c>
      <c r="F3" s="4"/>
      <c r="G3" s="38"/>
      <c r="H3" s="14" t="s">
        <v>33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160624</v>
      </c>
      <c r="C5" s="13">
        <v>51486</v>
      </c>
      <c r="D5" s="13">
        <v>66303</v>
      </c>
      <c r="E5" s="13">
        <v>190711</v>
      </c>
      <c r="F5" s="13">
        <v>231839</v>
      </c>
      <c r="G5" s="27">
        <f>SUM(B5:F5)</f>
        <v>700963</v>
      </c>
      <c r="H5" s="26">
        <f>+B5*10000+C5*5000+D5*2000+E5*1000+F5*500</f>
        <v>2302906500</v>
      </c>
    </row>
    <row r="6" spans="1:10" ht="24.95" customHeight="1" x14ac:dyDescent="0.2">
      <c r="A6" s="11" t="s">
        <v>5</v>
      </c>
      <c r="B6" s="13">
        <v>51752</v>
      </c>
      <c r="C6" s="13">
        <v>15306</v>
      </c>
      <c r="D6" s="13">
        <v>38176</v>
      </c>
      <c r="E6" s="13">
        <v>143775</v>
      </c>
      <c r="F6" s="13">
        <v>193420</v>
      </c>
      <c r="G6" s="27">
        <f t="shared" ref="G6:G16" si="0">SUM(B6:F6)</f>
        <v>442429</v>
      </c>
      <c r="H6" s="26">
        <f t="shared" ref="H6:H16" si="1">+B6*10000+C6*5000+D6*2000+E6*1000+F6*500</f>
        <v>910887000</v>
      </c>
    </row>
    <row r="7" spans="1:10" ht="24.95" customHeight="1" x14ac:dyDescent="0.2">
      <c r="A7" s="11" t="s">
        <v>6</v>
      </c>
      <c r="B7" s="13">
        <v>40675</v>
      </c>
      <c r="C7" s="13">
        <v>21992</v>
      </c>
      <c r="D7" s="13">
        <v>73882</v>
      </c>
      <c r="E7" s="13">
        <v>212430</v>
      </c>
      <c r="F7" s="13">
        <v>159139</v>
      </c>
      <c r="G7" s="27">
        <f t="shared" si="0"/>
        <v>508118</v>
      </c>
      <c r="H7" s="26">
        <f t="shared" si="1"/>
        <v>956473500</v>
      </c>
    </row>
    <row r="8" spans="1:10" ht="24.95" customHeight="1" x14ac:dyDescent="0.2">
      <c r="A8" s="11" t="s">
        <v>7</v>
      </c>
      <c r="B8" s="13">
        <v>58888</v>
      </c>
      <c r="C8" s="13">
        <v>16209</v>
      </c>
      <c r="D8" s="13">
        <v>51040</v>
      </c>
      <c r="E8" s="13">
        <v>130073</v>
      </c>
      <c r="F8" s="13">
        <v>98022</v>
      </c>
      <c r="G8" s="27">
        <f t="shared" si="0"/>
        <v>354232</v>
      </c>
      <c r="H8" s="26">
        <f t="shared" si="1"/>
        <v>951089000</v>
      </c>
    </row>
    <row r="9" spans="1:10" ht="24.95" customHeight="1" x14ac:dyDescent="0.2">
      <c r="A9" s="11" t="s">
        <v>19</v>
      </c>
      <c r="B9" s="13">
        <v>212515</v>
      </c>
      <c r="C9" s="13">
        <v>65741</v>
      </c>
      <c r="D9" s="13">
        <v>67428</v>
      </c>
      <c r="E9" s="13">
        <v>188427</v>
      </c>
      <c r="F9" s="13">
        <v>214285</v>
      </c>
      <c r="G9" s="27">
        <f t="shared" si="0"/>
        <v>748396</v>
      </c>
      <c r="H9" s="26">
        <f t="shared" si="1"/>
        <v>2884280500</v>
      </c>
    </row>
    <row r="10" spans="1:10" ht="24.95" customHeight="1" x14ac:dyDescent="0.2">
      <c r="A10" s="11" t="s">
        <v>9</v>
      </c>
      <c r="B10" s="13">
        <v>261413</v>
      </c>
      <c r="C10" s="13">
        <v>68918</v>
      </c>
      <c r="D10" s="13">
        <v>97130</v>
      </c>
      <c r="E10" s="13">
        <v>175264</v>
      </c>
      <c r="F10" s="13">
        <v>120392</v>
      </c>
      <c r="G10" s="27">
        <f t="shared" si="0"/>
        <v>723117</v>
      </c>
      <c r="H10" s="26">
        <f t="shared" si="1"/>
        <v>3388440000</v>
      </c>
    </row>
    <row r="11" spans="1:10" ht="24.95" customHeight="1" x14ac:dyDescent="0.2">
      <c r="A11" s="11" t="s">
        <v>10</v>
      </c>
      <c r="B11" s="13">
        <v>86581</v>
      </c>
      <c r="C11" s="13">
        <v>30405</v>
      </c>
      <c r="D11" s="13">
        <v>63429</v>
      </c>
      <c r="E11" s="13">
        <v>214329</v>
      </c>
      <c r="F11" s="13">
        <v>171050</v>
      </c>
      <c r="G11" s="27">
        <f t="shared" si="0"/>
        <v>565794</v>
      </c>
      <c r="H11" s="26">
        <f t="shared" si="1"/>
        <v>1444547000</v>
      </c>
    </row>
    <row r="12" spans="1:10" ht="24.95" customHeight="1" x14ac:dyDescent="0.2">
      <c r="A12" s="11" t="s">
        <v>11</v>
      </c>
      <c r="B12" s="13">
        <v>147235</v>
      </c>
      <c r="C12" s="13">
        <v>39661</v>
      </c>
      <c r="D12" s="13">
        <v>100873</v>
      </c>
      <c r="E12" s="13">
        <v>324241</v>
      </c>
      <c r="F12" s="13">
        <v>482656</v>
      </c>
      <c r="G12" s="27">
        <f t="shared" si="0"/>
        <v>1094666</v>
      </c>
      <c r="H12" s="26">
        <f t="shared" si="1"/>
        <v>2437970000</v>
      </c>
    </row>
    <row r="13" spans="1:10" ht="24.95" customHeight="1" x14ac:dyDescent="0.2">
      <c r="A13" s="11" t="s">
        <v>12</v>
      </c>
      <c r="B13" s="13">
        <v>114199</v>
      </c>
      <c r="C13" s="13">
        <v>29841</v>
      </c>
      <c r="D13" s="13">
        <v>159124</v>
      </c>
      <c r="E13" s="13">
        <v>364426</v>
      </c>
      <c r="F13" s="13">
        <v>383445</v>
      </c>
      <c r="G13" s="27">
        <f t="shared" si="0"/>
        <v>1051035</v>
      </c>
      <c r="H13" s="26">
        <f t="shared" si="1"/>
        <v>2165591500</v>
      </c>
    </row>
    <row r="14" spans="1:10" ht="24.95" customHeight="1" x14ac:dyDescent="0.2">
      <c r="A14" s="11" t="s">
        <v>13</v>
      </c>
      <c r="B14" s="13">
        <v>152377</v>
      </c>
      <c r="C14" s="13">
        <v>60465</v>
      </c>
      <c r="D14" s="13">
        <v>132216</v>
      </c>
      <c r="E14" s="13">
        <v>335559</v>
      </c>
      <c r="F14" s="13">
        <v>379821</v>
      </c>
      <c r="G14" s="27">
        <f t="shared" si="0"/>
        <v>1060438</v>
      </c>
      <c r="H14" s="26">
        <f t="shared" si="1"/>
        <v>2615996500</v>
      </c>
    </row>
    <row r="15" spans="1:10" ht="24.95" customHeight="1" x14ac:dyDescent="0.2">
      <c r="A15" s="11" t="s">
        <v>14</v>
      </c>
      <c r="B15" s="13">
        <v>108528</v>
      </c>
      <c r="C15" s="13">
        <v>21939</v>
      </c>
      <c r="D15" s="13">
        <v>188286</v>
      </c>
      <c r="E15" s="13">
        <v>338306</v>
      </c>
      <c r="F15" s="13">
        <v>296777</v>
      </c>
      <c r="G15" s="27">
        <f t="shared" si="0"/>
        <v>953836</v>
      </c>
      <c r="H15" s="26">
        <f t="shared" si="1"/>
        <v>2058241500</v>
      </c>
    </row>
    <row r="16" spans="1:10" ht="24.95" customHeight="1" thickBot="1" x14ac:dyDescent="0.25">
      <c r="A16" s="11" t="s">
        <v>15</v>
      </c>
      <c r="B16" s="13">
        <v>10493</v>
      </c>
      <c r="C16" s="13">
        <v>7661</v>
      </c>
      <c r="D16" s="13">
        <v>107189</v>
      </c>
      <c r="E16" s="13">
        <v>189262</v>
      </c>
      <c r="F16" s="13">
        <v>175211</v>
      </c>
      <c r="G16" s="27">
        <f t="shared" si="0"/>
        <v>489816</v>
      </c>
      <c r="H16" s="26">
        <f t="shared" si="1"/>
        <v>634480500</v>
      </c>
    </row>
    <row r="17" spans="1:10" ht="24.95" customHeight="1" thickBot="1" x14ac:dyDescent="0.25">
      <c r="A17" s="12" t="s">
        <v>16</v>
      </c>
      <c r="B17" s="22">
        <f>SUM(B5:B16)</f>
        <v>1405280</v>
      </c>
      <c r="C17" s="22">
        <f t="shared" ref="C17:H17" si="2">SUM(C5:C16)</f>
        <v>429624</v>
      </c>
      <c r="D17" s="22">
        <f t="shared" si="2"/>
        <v>1145076</v>
      </c>
      <c r="E17" s="22">
        <f t="shared" si="2"/>
        <v>2806803</v>
      </c>
      <c r="F17" s="22">
        <f t="shared" si="2"/>
        <v>2906057</v>
      </c>
      <c r="G17" s="22">
        <f t="shared" si="2"/>
        <v>8692840</v>
      </c>
      <c r="H17" s="22">
        <f t="shared" si="2"/>
        <v>22750903500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39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RCA</v>
      </c>
      <c r="B20" s="4"/>
      <c r="C20" s="4"/>
      <c r="D20" s="4"/>
      <c r="E20" s="5" t="s">
        <v>0</v>
      </c>
      <c r="F20" s="4"/>
      <c r="G20" s="38"/>
      <c r="H20" s="14" t="str">
        <f>H3</f>
        <v>Exercice : 2023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1638654</v>
      </c>
      <c r="C22" s="13">
        <v>685791</v>
      </c>
      <c r="D22" s="13">
        <v>571160</v>
      </c>
      <c r="E22" s="13">
        <v>762360</v>
      </c>
      <c r="F22" s="13">
        <v>713855</v>
      </c>
      <c r="G22" s="27">
        <f>SUM(B22:F22)</f>
        <v>4371820</v>
      </c>
      <c r="H22" s="26">
        <f>+B22*10000+C22*5000+D22*2000+E22*1000+F22*500</f>
        <v>22077102500</v>
      </c>
    </row>
    <row r="23" spans="1:10" ht="24.95" customHeight="1" x14ac:dyDescent="0.2">
      <c r="A23" s="11" t="s">
        <v>5</v>
      </c>
      <c r="B23" s="13">
        <v>1626775</v>
      </c>
      <c r="C23" s="13">
        <v>670279</v>
      </c>
      <c r="D23" s="13">
        <v>519625</v>
      </c>
      <c r="E23" s="13">
        <v>805881</v>
      </c>
      <c r="F23" s="13">
        <v>797362</v>
      </c>
      <c r="G23" s="27">
        <f t="shared" ref="G23:G33" si="3">SUM(B23:F23)</f>
        <v>4419922</v>
      </c>
      <c r="H23" s="26">
        <f t="shared" ref="H23:H33" si="4">+B23*10000+C23*5000+D23*2000+E23*1000+F23*500</f>
        <v>21862957000</v>
      </c>
    </row>
    <row r="24" spans="1:10" ht="24.95" customHeight="1" x14ac:dyDescent="0.2">
      <c r="A24" s="11" t="s">
        <v>6</v>
      </c>
      <c r="B24" s="13">
        <v>2206743</v>
      </c>
      <c r="C24" s="13">
        <v>839279</v>
      </c>
      <c r="D24" s="13">
        <v>690310</v>
      </c>
      <c r="E24" s="13">
        <v>911976</v>
      </c>
      <c r="F24" s="13">
        <v>949650</v>
      </c>
      <c r="G24" s="27">
        <f t="shared" si="3"/>
        <v>5597958</v>
      </c>
      <c r="H24" s="26">
        <f t="shared" si="4"/>
        <v>29031246000</v>
      </c>
    </row>
    <row r="25" spans="1:10" ht="24.95" customHeight="1" x14ac:dyDescent="0.2">
      <c r="A25" s="11" t="s">
        <v>7</v>
      </c>
      <c r="B25" s="13">
        <v>869170</v>
      </c>
      <c r="C25" s="13">
        <v>638311</v>
      </c>
      <c r="D25" s="13">
        <v>474586</v>
      </c>
      <c r="E25" s="13">
        <v>658553</v>
      </c>
      <c r="F25" s="13">
        <v>678428</v>
      </c>
      <c r="G25" s="27">
        <f t="shared" si="3"/>
        <v>3319048</v>
      </c>
      <c r="H25" s="26">
        <f t="shared" si="4"/>
        <v>13830194000</v>
      </c>
    </row>
    <row r="26" spans="1:10" ht="24.95" customHeight="1" x14ac:dyDescent="0.2">
      <c r="A26" s="11" t="s">
        <v>19</v>
      </c>
      <c r="B26" s="13">
        <v>1893362</v>
      </c>
      <c r="C26" s="13">
        <v>745677</v>
      </c>
      <c r="D26" s="13">
        <v>505370</v>
      </c>
      <c r="E26" s="13">
        <v>726641</v>
      </c>
      <c r="F26" s="13">
        <v>751732</v>
      </c>
      <c r="G26" s="27">
        <f t="shared" si="3"/>
        <v>4622782</v>
      </c>
      <c r="H26" s="26">
        <f t="shared" si="4"/>
        <v>24775252000</v>
      </c>
    </row>
    <row r="27" spans="1:10" ht="24.95" customHeight="1" x14ac:dyDescent="0.2">
      <c r="A27" s="11" t="s">
        <v>9</v>
      </c>
      <c r="B27" s="13">
        <v>1929024</v>
      </c>
      <c r="C27" s="13">
        <v>1136420</v>
      </c>
      <c r="D27" s="13">
        <v>513728</v>
      </c>
      <c r="E27" s="13">
        <v>691532</v>
      </c>
      <c r="F27" s="13">
        <v>635816</v>
      </c>
      <c r="G27" s="27">
        <f t="shared" si="3"/>
        <v>4906520</v>
      </c>
      <c r="H27" s="26">
        <f t="shared" si="4"/>
        <v>27009236000</v>
      </c>
    </row>
    <row r="28" spans="1:10" ht="24.95" customHeight="1" x14ac:dyDescent="0.2">
      <c r="A28" s="11" t="s">
        <v>10</v>
      </c>
      <c r="B28" s="13">
        <v>1560313</v>
      </c>
      <c r="C28" s="13">
        <v>1532732</v>
      </c>
      <c r="D28" s="13">
        <v>772678</v>
      </c>
      <c r="E28" s="13">
        <v>897175</v>
      </c>
      <c r="F28" s="13">
        <v>842938</v>
      </c>
      <c r="G28" s="27">
        <f t="shared" si="3"/>
        <v>5605836</v>
      </c>
      <c r="H28" s="26">
        <f t="shared" si="4"/>
        <v>26130790000</v>
      </c>
    </row>
    <row r="29" spans="1:10" ht="24.95" customHeight="1" x14ac:dyDescent="0.2">
      <c r="A29" s="11" t="s">
        <v>11</v>
      </c>
      <c r="B29" s="13">
        <v>1371303</v>
      </c>
      <c r="C29" s="13">
        <v>1044253</v>
      </c>
      <c r="D29" s="13">
        <v>773128</v>
      </c>
      <c r="E29" s="13">
        <v>829825</v>
      </c>
      <c r="F29" s="13">
        <v>780356</v>
      </c>
      <c r="G29" s="27">
        <f t="shared" si="3"/>
        <v>4798865</v>
      </c>
      <c r="H29" s="26">
        <f t="shared" si="4"/>
        <v>21700554000</v>
      </c>
    </row>
    <row r="30" spans="1:10" ht="24.95" customHeight="1" x14ac:dyDescent="0.2">
      <c r="A30" s="11" t="s">
        <v>12</v>
      </c>
      <c r="B30" s="13">
        <v>1451319</v>
      </c>
      <c r="C30" s="13">
        <v>744047</v>
      </c>
      <c r="D30" s="13">
        <v>205726</v>
      </c>
      <c r="E30" s="13">
        <v>833449</v>
      </c>
      <c r="F30" s="13">
        <v>699172</v>
      </c>
      <c r="G30" s="27">
        <f t="shared" si="3"/>
        <v>3933713</v>
      </c>
      <c r="H30" s="26">
        <f t="shared" si="4"/>
        <v>19827912000</v>
      </c>
    </row>
    <row r="31" spans="1:10" ht="24.95" customHeight="1" x14ac:dyDescent="0.2">
      <c r="A31" s="11" t="s">
        <v>13</v>
      </c>
      <c r="B31" s="13">
        <v>1885098</v>
      </c>
      <c r="C31" s="13">
        <v>308971</v>
      </c>
      <c r="D31" s="13">
        <v>737090</v>
      </c>
      <c r="E31" s="13">
        <v>773207</v>
      </c>
      <c r="F31" s="13">
        <v>665190</v>
      </c>
      <c r="G31" s="27">
        <f t="shared" si="3"/>
        <v>4369556</v>
      </c>
      <c r="H31" s="26">
        <f t="shared" si="4"/>
        <v>22975817000</v>
      </c>
    </row>
    <row r="32" spans="1:10" ht="24.95" customHeight="1" x14ac:dyDescent="0.2">
      <c r="A32" s="11" t="s">
        <v>14</v>
      </c>
      <c r="B32" s="13">
        <v>1747008</v>
      </c>
      <c r="C32" s="13">
        <v>748589</v>
      </c>
      <c r="D32" s="13">
        <v>697470</v>
      </c>
      <c r="E32" s="13">
        <v>901603</v>
      </c>
      <c r="F32" s="13">
        <v>820378</v>
      </c>
      <c r="G32" s="27">
        <f t="shared" si="3"/>
        <v>4915048</v>
      </c>
      <c r="H32" s="26">
        <f t="shared" si="4"/>
        <v>23919757000</v>
      </c>
    </row>
    <row r="33" spans="1:11" ht="24.95" customHeight="1" thickBot="1" x14ac:dyDescent="0.25">
      <c r="A33" s="11" t="s">
        <v>15</v>
      </c>
      <c r="B33" s="13">
        <v>1780681</v>
      </c>
      <c r="C33" s="13">
        <v>875153</v>
      </c>
      <c r="D33" s="13">
        <v>678723</v>
      </c>
      <c r="E33" s="13">
        <v>889389</v>
      </c>
      <c r="F33" s="13">
        <v>890123</v>
      </c>
      <c r="G33" s="27">
        <f t="shared" si="3"/>
        <v>5114069</v>
      </c>
      <c r="H33" s="26">
        <f t="shared" si="4"/>
        <v>24874471500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19959450</v>
      </c>
      <c r="C34" s="22">
        <f t="shared" si="5"/>
        <v>9969502</v>
      </c>
      <c r="D34" s="22">
        <f t="shared" si="5"/>
        <v>7139594</v>
      </c>
      <c r="E34" s="22">
        <f t="shared" si="5"/>
        <v>9681591</v>
      </c>
      <c r="F34" s="22">
        <f t="shared" si="5"/>
        <v>9225000</v>
      </c>
      <c r="G34" s="22">
        <f t="shared" si="5"/>
        <v>55975137</v>
      </c>
      <c r="H34" s="22">
        <f t="shared" si="5"/>
        <v>278015289000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RCA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2023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>
        <v>2162</v>
      </c>
      <c r="C51" s="13">
        <v>10</v>
      </c>
      <c r="D51" s="13">
        <v>3</v>
      </c>
      <c r="E51" s="13"/>
      <c r="F51" s="13">
        <v>15</v>
      </c>
      <c r="G51" s="13"/>
      <c r="H51" s="13"/>
      <c r="I51" s="13">
        <v>25</v>
      </c>
      <c r="J51" s="30">
        <f t="shared" si="6"/>
        <v>2215</v>
      </c>
      <c r="K51" s="31">
        <f t="shared" si="7"/>
        <v>1082325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2162</v>
      </c>
      <c r="C52" s="22">
        <f t="shared" si="8"/>
        <v>10</v>
      </c>
      <c r="D52" s="22">
        <f t="shared" si="8"/>
        <v>3</v>
      </c>
      <c r="E52" s="22">
        <f t="shared" si="8"/>
        <v>0</v>
      </c>
      <c r="F52" s="22">
        <f t="shared" si="8"/>
        <v>15</v>
      </c>
      <c r="G52" s="22">
        <f t="shared" si="8"/>
        <v>0</v>
      </c>
      <c r="H52" s="22">
        <f>SUM(H40:H51)</f>
        <v>0</v>
      </c>
      <c r="I52" s="22">
        <f>SUM(I40:I51)</f>
        <v>25</v>
      </c>
      <c r="J52" s="22">
        <f t="shared" si="8"/>
        <v>2215</v>
      </c>
      <c r="K52" s="25">
        <f t="shared" si="8"/>
        <v>1082325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39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RCA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2023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/>
      <c r="C69" s="13">
        <v>17817</v>
      </c>
      <c r="D69" s="13">
        <v>72967</v>
      </c>
      <c r="E69" s="13">
        <v>3390</v>
      </c>
      <c r="F69" s="13">
        <v>77430</v>
      </c>
      <c r="G69" s="13">
        <v>40126</v>
      </c>
      <c r="H69" s="13">
        <v>33</v>
      </c>
      <c r="I69" s="13">
        <v>446</v>
      </c>
      <c r="J69" s="30">
        <f t="shared" si="9"/>
        <v>212209</v>
      </c>
      <c r="K69" s="31">
        <f t="shared" si="10"/>
        <v>6490242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0</v>
      </c>
      <c r="C70" s="22">
        <f t="shared" si="11"/>
        <v>17817</v>
      </c>
      <c r="D70" s="22">
        <f t="shared" si="11"/>
        <v>72967</v>
      </c>
      <c r="E70" s="22">
        <f t="shared" si="11"/>
        <v>3390</v>
      </c>
      <c r="F70" s="22">
        <f t="shared" si="11"/>
        <v>77430</v>
      </c>
      <c r="G70" s="22">
        <f t="shared" si="11"/>
        <v>40126</v>
      </c>
      <c r="H70" s="22">
        <f>SUM(H58:H69)</f>
        <v>33</v>
      </c>
      <c r="I70" s="22">
        <f>SUM(I58:I69)</f>
        <v>446</v>
      </c>
      <c r="J70" s="22">
        <f t="shared" si="11"/>
        <v>212209</v>
      </c>
      <c r="K70" s="25">
        <f t="shared" si="11"/>
        <v>6490242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"/>
  <sheetViews>
    <sheetView view="pageBreakPreview" zoomScaleSheetLayoutView="100" workbookViewId="0">
      <selection activeCell="D37" sqref="D37"/>
    </sheetView>
  </sheetViews>
  <sheetFormatPr baseColWidth="10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0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21</v>
      </c>
      <c r="B3" s="4"/>
      <c r="C3" s="4"/>
      <c r="D3" s="4"/>
      <c r="E3" s="5" t="s">
        <v>0</v>
      </c>
      <c r="F3" s="4"/>
      <c r="G3" s="38"/>
      <c r="H3" s="14" t="s">
        <v>33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14672094</v>
      </c>
      <c r="C5" s="13">
        <v>1012348</v>
      </c>
      <c r="D5" s="13">
        <v>244276</v>
      </c>
      <c r="E5" s="13">
        <v>1001540</v>
      </c>
      <c r="F5" s="13">
        <v>634665</v>
      </c>
      <c r="G5" s="27">
        <f>SUM(B5:F5)</f>
        <v>17564923</v>
      </c>
      <c r="H5" s="26">
        <f>+B5*10000+C5*5000+D5*2000+E5*1000+F5*500</f>
        <v>153590104500</v>
      </c>
    </row>
    <row r="6" spans="1:10" ht="24.95" customHeight="1" x14ac:dyDescent="0.2">
      <c r="A6" s="11" t="s">
        <v>5</v>
      </c>
      <c r="B6" s="13">
        <v>11478645</v>
      </c>
      <c r="C6" s="13">
        <v>996266</v>
      </c>
      <c r="D6" s="13">
        <v>321542</v>
      </c>
      <c r="E6" s="13">
        <v>1158199</v>
      </c>
      <c r="F6" s="13">
        <v>661227</v>
      </c>
      <c r="G6" s="27">
        <f t="shared" ref="G6:G16" si="0">SUM(B6:F6)</f>
        <v>14615879</v>
      </c>
      <c r="H6" s="26">
        <f t="shared" ref="H6:H16" si="1">+B6*10000+C6*5000+D6*2000+E6*1000+F6*500</f>
        <v>121899676500</v>
      </c>
    </row>
    <row r="7" spans="1:10" ht="24.95" customHeight="1" x14ac:dyDescent="0.2">
      <c r="A7" s="11" t="s">
        <v>6</v>
      </c>
      <c r="B7" s="13">
        <v>13050105</v>
      </c>
      <c r="C7" s="13">
        <v>1056498</v>
      </c>
      <c r="D7" s="13">
        <v>437102</v>
      </c>
      <c r="E7" s="13">
        <v>1543308</v>
      </c>
      <c r="F7" s="13">
        <v>792589</v>
      </c>
      <c r="G7" s="27">
        <f t="shared" si="0"/>
        <v>16879602</v>
      </c>
      <c r="H7" s="26">
        <f t="shared" si="1"/>
        <v>138597346500</v>
      </c>
    </row>
    <row r="8" spans="1:10" ht="24.95" customHeight="1" x14ac:dyDescent="0.2">
      <c r="A8" s="11" t="s">
        <v>7</v>
      </c>
      <c r="B8" s="13">
        <v>9597000</v>
      </c>
      <c r="C8" s="13">
        <v>1430000</v>
      </c>
      <c r="D8" s="13">
        <v>413000</v>
      </c>
      <c r="E8" s="13">
        <v>1129010</v>
      </c>
      <c r="F8" s="13">
        <v>801011</v>
      </c>
      <c r="G8" s="27">
        <f t="shared" si="0"/>
        <v>13370021</v>
      </c>
      <c r="H8" s="26">
        <f t="shared" si="1"/>
        <v>105475515500</v>
      </c>
    </row>
    <row r="9" spans="1:10" ht="24.95" customHeight="1" x14ac:dyDescent="0.2">
      <c r="A9" s="11" t="s">
        <v>19</v>
      </c>
      <c r="B9" s="13">
        <v>11476003</v>
      </c>
      <c r="C9" s="13">
        <v>3244002</v>
      </c>
      <c r="D9" s="13">
        <v>647000</v>
      </c>
      <c r="E9" s="13">
        <v>1228003</v>
      </c>
      <c r="F9" s="13">
        <v>789000</v>
      </c>
      <c r="G9" s="27">
        <f t="shared" si="0"/>
        <v>17384008</v>
      </c>
      <c r="H9" s="26">
        <f t="shared" si="1"/>
        <v>133896543000</v>
      </c>
    </row>
    <row r="10" spans="1:10" ht="24.95" customHeight="1" x14ac:dyDescent="0.2">
      <c r="A10" s="11" t="s">
        <v>9</v>
      </c>
      <c r="B10" s="13">
        <v>11198936</v>
      </c>
      <c r="C10" s="13">
        <v>3897138</v>
      </c>
      <c r="D10" s="13">
        <v>715226</v>
      </c>
      <c r="E10" s="13">
        <v>1459233</v>
      </c>
      <c r="F10" s="13">
        <v>890315</v>
      </c>
      <c r="G10" s="27">
        <f t="shared" si="0"/>
        <v>18160848</v>
      </c>
      <c r="H10" s="26">
        <f t="shared" si="1"/>
        <v>134809892500</v>
      </c>
    </row>
    <row r="11" spans="1:10" ht="24.95" customHeight="1" x14ac:dyDescent="0.2">
      <c r="A11" s="11" t="s">
        <v>10</v>
      </c>
      <c r="B11" s="13">
        <v>11473516</v>
      </c>
      <c r="C11" s="13">
        <v>3764438</v>
      </c>
      <c r="D11" s="13">
        <v>682026</v>
      </c>
      <c r="E11" s="13">
        <v>942133</v>
      </c>
      <c r="F11" s="13">
        <v>900063</v>
      </c>
      <c r="G11" s="27">
        <f t="shared" si="0"/>
        <v>17762176</v>
      </c>
      <c r="H11" s="26">
        <f t="shared" si="1"/>
        <v>136313566500</v>
      </c>
    </row>
    <row r="12" spans="1:10" ht="24.95" customHeight="1" x14ac:dyDescent="0.2">
      <c r="A12" s="11" t="s">
        <v>11</v>
      </c>
      <c r="B12" s="13">
        <v>11268221</v>
      </c>
      <c r="C12" s="13">
        <v>4015314</v>
      </c>
      <c r="D12" s="13">
        <v>791028</v>
      </c>
      <c r="E12" s="13">
        <v>1004338</v>
      </c>
      <c r="F12" s="13">
        <v>898064</v>
      </c>
      <c r="G12" s="27">
        <f t="shared" si="0"/>
        <v>17976965</v>
      </c>
      <c r="H12" s="26">
        <f t="shared" si="1"/>
        <v>135794206000</v>
      </c>
    </row>
    <row r="13" spans="1:10" ht="24.95" customHeight="1" x14ac:dyDescent="0.2">
      <c r="A13" s="11" t="s">
        <v>12</v>
      </c>
      <c r="B13" s="13">
        <v>11738744</v>
      </c>
      <c r="C13" s="13">
        <v>4207074</v>
      </c>
      <c r="D13" s="13">
        <v>713336</v>
      </c>
      <c r="E13" s="13">
        <v>990288</v>
      </c>
      <c r="F13" s="13">
        <v>714116</v>
      </c>
      <c r="G13" s="27">
        <f t="shared" si="0"/>
        <v>18363558</v>
      </c>
      <c r="H13" s="26">
        <f t="shared" si="1"/>
        <v>141196828000</v>
      </c>
    </row>
    <row r="14" spans="1:10" ht="24.95" customHeight="1" x14ac:dyDescent="0.2">
      <c r="A14" s="11" t="s">
        <v>13</v>
      </c>
      <c r="B14" s="13">
        <v>11860048</v>
      </c>
      <c r="C14" s="13">
        <v>3715095</v>
      </c>
      <c r="D14" s="13">
        <v>852700</v>
      </c>
      <c r="E14" s="13">
        <v>1067102</v>
      </c>
      <c r="F14" s="13">
        <v>880095</v>
      </c>
      <c r="G14" s="27">
        <f t="shared" si="0"/>
        <v>18375040</v>
      </c>
      <c r="H14" s="26">
        <f t="shared" si="1"/>
        <v>140388504500</v>
      </c>
    </row>
    <row r="15" spans="1:10" ht="24.95" customHeight="1" x14ac:dyDescent="0.2">
      <c r="A15" s="11" t="s">
        <v>14</v>
      </c>
      <c r="B15" s="13">
        <v>12070482</v>
      </c>
      <c r="C15" s="13">
        <v>3569981</v>
      </c>
      <c r="D15" s="13">
        <v>859214</v>
      </c>
      <c r="E15" s="13">
        <v>910624</v>
      </c>
      <c r="F15" s="13">
        <v>759685</v>
      </c>
      <c r="G15" s="27">
        <f t="shared" si="0"/>
        <v>18169986</v>
      </c>
      <c r="H15" s="26">
        <f t="shared" si="1"/>
        <v>141563619500</v>
      </c>
    </row>
    <row r="16" spans="1:10" ht="24.95" customHeight="1" thickBot="1" x14ac:dyDescent="0.25">
      <c r="A16" s="11" t="s">
        <v>15</v>
      </c>
      <c r="B16" s="13">
        <v>9552418</v>
      </c>
      <c r="C16" s="13">
        <v>2882072</v>
      </c>
      <c r="D16" s="13">
        <v>678036</v>
      </c>
      <c r="E16" s="13">
        <v>850217</v>
      </c>
      <c r="F16" s="13">
        <v>799524</v>
      </c>
      <c r="G16" s="27">
        <f t="shared" si="0"/>
        <v>14762267</v>
      </c>
      <c r="H16" s="26">
        <f t="shared" si="1"/>
        <v>112540591000</v>
      </c>
    </row>
    <row r="17" spans="1:10" ht="24.95" customHeight="1" thickBot="1" x14ac:dyDescent="0.25">
      <c r="A17" s="12" t="s">
        <v>16</v>
      </c>
      <c r="B17" s="22">
        <f>SUM(B5:B16)</f>
        <v>139436212</v>
      </c>
      <c r="C17" s="22">
        <f t="shared" ref="C17:H17" si="2">SUM(C5:C16)</f>
        <v>33790226</v>
      </c>
      <c r="D17" s="22">
        <f t="shared" si="2"/>
        <v>7354486</v>
      </c>
      <c r="E17" s="22">
        <f t="shared" si="2"/>
        <v>13283995</v>
      </c>
      <c r="F17" s="22">
        <f t="shared" si="2"/>
        <v>9520354</v>
      </c>
      <c r="G17" s="22">
        <f t="shared" si="2"/>
        <v>203385273</v>
      </c>
      <c r="H17" s="22">
        <f t="shared" si="2"/>
        <v>1596066394000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39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CONGO</v>
      </c>
      <c r="B20" s="4"/>
      <c r="C20" s="4"/>
      <c r="D20" s="4"/>
      <c r="E20" s="5" t="s">
        <v>0</v>
      </c>
      <c r="F20" s="4"/>
      <c r="G20" s="38"/>
      <c r="H20" s="14" t="str">
        <f>H3</f>
        <v>Exercice : 2023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13967771</v>
      </c>
      <c r="C22" s="13">
        <v>1723566</v>
      </c>
      <c r="D22" s="13">
        <v>983502</v>
      </c>
      <c r="E22" s="13">
        <v>1238574</v>
      </c>
      <c r="F22" s="13">
        <v>1127731</v>
      </c>
      <c r="G22" s="27">
        <f>SUM(B22:F22)</f>
        <v>19041144</v>
      </c>
      <c r="H22" s="26">
        <f>+B22*10000+C22*5000+D22*2000+E22*1000+F22*500</f>
        <v>152064983500</v>
      </c>
    </row>
    <row r="23" spans="1:10" ht="24.95" customHeight="1" x14ac:dyDescent="0.2">
      <c r="A23" s="11" t="s">
        <v>5</v>
      </c>
      <c r="B23" s="13">
        <v>12033971</v>
      </c>
      <c r="C23" s="13">
        <v>2144765</v>
      </c>
      <c r="D23" s="13">
        <v>649824</v>
      </c>
      <c r="E23" s="13">
        <v>897514</v>
      </c>
      <c r="F23" s="13">
        <v>853205</v>
      </c>
      <c r="G23" s="27">
        <f t="shared" ref="G23:G33" si="3">SUM(B23:F23)</f>
        <v>16579279</v>
      </c>
      <c r="H23" s="26">
        <f t="shared" ref="H23:H33" si="4">+B23*10000+C23*5000+D23*2000+E23*1000+F23*500</f>
        <v>133687299500</v>
      </c>
    </row>
    <row r="24" spans="1:10" ht="24.95" customHeight="1" x14ac:dyDescent="0.2">
      <c r="A24" s="11" t="s">
        <v>6</v>
      </c>
      <c r="B24" s="13">
        <v>10442741</v>
      </c>
      <c r="C24" s="13">
        <v>3183263</v>
      </c>
      <c r="D24" s="13">
        <v>934367</v>
      </c>
      <c r="E24" s="13">
        <v>1190551</v>
      </c>
      <c r="F24" s="13">
        <v>1312574</v>
      </c>
      <c r="G24" s="27">
        <f t="shared" si="3"/>
        <v>17063496</v>
      </c>
      <c r="H24" s="26">
        <f t="shared" si="4"/>
        <v>124059297000</v>
      </c>
    </row>
    <row r="25" spans="1:10" ht="24.95" customHeight="1" x14ac:dyDescent="0.2">
      <c r="A25" s="11" t="s">
        <v>7</v>
      </c>
      <c r="B25" s="13">
        <v>6225807</v>
      </c>
      <c r="C25" s="13">
        <v>2831494</v>
      </c>
      <c r="D25" s="13">
        <v>754394</v>
      </c>
      <c r="E25" s="13">
        <v>636878</v>
      </c>
      <c r="F25" s="13">
        <v>569651</v>
      </c>
      <c r="G25" s="27">
        <f t="shared" si="3"/>
        <v>11018224</v>
      </c>
      <c r="H25" s="26">
        <f t="shared" si="4"/>
        <v>78846031500</v>
      </c>
    </row>
    <row r="26" spans="1:10" ht="24.95" customHeight="1" x14ac:dyDescent="0.2">
      <c r="A26" s="11" t="s">
        <v>19</v>
      </c>
      <c r="B26" s="13">
        <v>10918426</v>
      </c>
      <c r="C26" s="13">
        <v>4272079</v>
      </c>
      <c r="D26" s="13">
        <v>1910162</v>
      </c>
      <c r="E26" s="13">
        <v>855496</v>
      </c>
      <c r="F26" s="13">
        <v>899496</v>
      </c>
      <c r="G26" s="27">
        <f t="shared" si="3"/>
        <v>18855659</v>
      </c>
      <c r="H26" s="26">
        <f t="shared" si="4"/>
        <v>135670223000</v>
      </c>
    </row>
    <row r="27" spans="1:10" ht="24.95" customHeight="1" x14ac:dyDescent="0.2">
      <c r="A27" s="11" t="s">
        <v>9</v>
      </c>
      <c r="B27" s="13">
        <v>10922462</v>
      </c>
      <c r="C27" s="13">
        <v>3580284</v>
      </c>
      <c r="D27" s="13">
        <v>545159</v>
      </c>
      <c r="E27" s="13">
        <v>532198</v>
      </c>
      <c r="F27" s="13">
        <v>549935</v>
      </c>
      <c r="G27" s="27">
        <f t="shared" si="3"/>
        <v>16130038</v>
      </c>
      <c r="H27" s="26">
        <f t="shared" si="4"/>
        <v>129023523500</v>
      </c>
    </row>
    <row r="28" spans="1:10" ht="24.95" customHeight="1" x14ac:dyDescent="0.2">
      <c r="A28" s="11" t="s">
        <v>10</v>
      </c>
      <c r="B28" s="13">
        <v>10804864</v>
      </c>
      <c r="C28" s="13">
        <v>3867883</v>
      </c>
      <c r="D28" s="13">
        <v>688127</v>
      </c>
      <c r="E28" s="13">
        <v>721380</v>
      </c>
      <c r="F28" s="13">
        <v>738569</v>
      </c>
      <c r="G28" s="27">
        <f t="shared" si="3"/>
        <v>16820823</v>
      </c>
      <c r="H28" s="26">
        <f t="shared" si="4"/>
        <v>129854973500</v>
      </c>
    </row>
    <row r="29" spans="1:10" ht="24.95" customHeight="1" x14ac:dyDescent="0.2">
      <c r="A29" s="11" t="s">
        <v>11</v>
      </c>
      <c r="B29" s="13">
        <v>10923656</v>
      </c>
      <c r="C29" s="13">
        <v>4757125</v>
      </c>
      <c r="D29" s="13">
        <v>694351</v>
      </c>
      <c r="E29" s="13">
        <v>547412</v>
      </c>
      <c r="F29" s="13">
        <v>571852</v>
      </c>
      <c r="G29" s="27">
        <f t="shared" si="3"/>
        <v>17494396</v>
      </c>
      <c r="H29" s="26">
        <f t="shared" si="4"/>
        <v>135244225000</v>
      </c>
    </row>
    <row r="30" spans="1:10" ht="24.95" customHeight="1" x14ac:dyDescent="0.2">
      <c r="A30" s="11" t="s">
        <v>12</v>
      </c>
      <c r="B30" s="13">
        <v>11635314</v>
      </c>
      <c r="C30" s="13">
        <v>3638758</v>
      </c>
      <c r="D30" s="13">
        <v>791648</v>
      </c>
      <c r="E30" s="13">
        <v>796513</v>
      </c>
      <c r="F30" s="13">
        <v>773348</v>
      </c>
      <c r="G30" s="27">
        <f t="shared" si="3"/>
        <v>17635581</v>
      </c>
      <c r="H30" s="26">
        <f t="shared" si="4"/>
        <v>137313413000</v>
      </c>
    </row>
    <row r="31" spans="1:10" ht="24.95" customHeight="1" x14ac:dyDescent="0.2">
      <c r="A31" s="11" t="s">
        <v>13</v>
      </c>
      <c r="B31" s="13">
        <v>12466534</v>
      </c>
      <c r="C31" s="13">
        <v>3561127</v>
      </c>
      <c r="D31" s="13">
        <v>723338</v>
      </c>
      <c r="E31" s="13">
        <v>706719</v>
      </c>
      <c r="F31" s="13">
        <v>725265</v>
      </c>
      <c r="G31" s="27">
        <f t="shared" si="3"/>
        <v>18182983</v>
      </c>
      <c r="H31" s="26">
        <f t="shared" si="4"/>
        <v>144987002500</v>
      </c>
    </row>
    <row r="32" spans="1:10" ht="24.95" customHeight="1" x14ac:dyDescent="0.2">
      <c r="A32" s="11" t="s">
        <v>14</v>
      </c>
      <c r="B32" s="13">
        <v>12396150</v>
      </c>
      <c r="C32" s="13">
        <v>3312875</v>
      </c>
      <c r="D32" s="13">
        <v>581988</v>
      </c>
      <c r="E32" s="13">
        <v>710931</v>
      </c>
      <c r="F32" s="13">
        <v>666097</v>
      </c>
      <c r="G32" s="27">
        <f t="shared" si="3"/>
        <v>17668041</v>
      </c>
      <c r="H32" s="26">
        <f t="shared" si="4"/>
        <v>142733830500</v>
      </c>
    </row>
    <row r="33" spans="1:11" ht="24.95" customHeight="1" thickBot="1" x14ac:dyDescent="0.25">
      <c r="A33" s="11" t="s">
        <v>15</v>
      </c>
      <c r="B33" s="13">
        <v>14845394</v>
      </c>
      <c r="C33" s="13">
        <v>3493800</v>
      </c>
      <c r="D33" s="13">
        <v>614436</v>
      </c>
      <c r="E33" s="13">
        <v>957365</v>
      </c>
      <c r="F33" s="13">
        <v>1049742</v>
      </c>
      <c r="G33" s="27">
        <f t="shared" si="3"/>
        <v>20960737</v>
      </c>
      <c r="H33" s="26">
        <f t="shared" si="4"/>
        <v>168634048000</v>
      </c>
    </row>
    <row r="34" spans="1:11" ht="24.95" customHeight="1" thickBot="1" x14ac:dyDescent="0.25">
      <c r="A34" s="12" t="s">
        <v>16</v>
      </c>
      <c r="B34" s="22">
        <f t="shared" ref="B34:H34" si="5">SUM(B22:B33)</f>
        <v>137583090</v>
      </c>
      <c r="C34" s="22">
        <f t="shared" si="5"/>
        <v>40367019</v>
      </c>
      <c r="D34" s="22">
        <f t="shared" si="5"/>
        <v>9871296</v>
      </c>
      <c r="E34" s="22">
        <f t="shared" si="5"/>
        <v>9791531</v>
      </c>
      <c r="F34" s="22">
        <f t="shared" si="5"/>
        <v>9837465</v>
      </c>
      <c r="G34" s="22">
        <f t="shared" si="5"/>
        <v>207450401</v>
      </c>
      <c r="H34" s="22">
        <f t="shared" si="5"/>
        <v>1612118850500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CONGO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2023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5</v>
      </c>
      <c r="D51" s="13">
        <v>14</v>
      </c>
      <c r="E51" s="13">
        <v>47</v>
      </c>
      <c r="F51" s="13">
        <v>63</v>
      </c>
      <c r="G51" s="13">
        <v>10</v>
      </c>
      <c r="H51" s="13">
        <v>11</v>
      </c>
      <c r="I51" s="13">
        <v>8</v>
      </c>
      <c r="J51" s="30">
        <f t="shared" si="6"/>
        <v>158</v>
      </c>
      <c r="K51" s="31">
        <f t="shared" si="7"/>
        <v>3085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5</v>
      </c>
      <c r="D52" s="22">
        <f t="shared" si="8"/>
        <v>14</v>
      </c>
      <c r="E52" s="22">
        <f t="shared" si="8"/>
        <v>47</v>
      </c>
      <c r="F52" s="22">
        <f t="shared" si="8"/>
        <v>63</v>
      </c>
      <c r="G52" s="22">
        <f t="shared" si="8"/>
        <v>10</v>
      </c>
      <c r="H52" s="22">
        <f>SUM(H40:H51)</f>
        <v>11</v>
      </c>
      <c r="I52" s="22">
        <f>SUM(I40:I51)</f>
        <v>8</v>
      </c>
      <c r="J52" s="22">
        <f t="shared" si="8"/>
        <v>158</v>
      </c>
      <c r="K52" s="25">
        <f t="shared" si="8"/>
        <v>3085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39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CONGO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2023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125</v>
      </c>
      <c r="C69" s="13">
        <v>26371</v>
      </c>
      <c r="D69" s="13">
        <v>73469</v>
      </c>
      <c r="E69" s="13">
        <v>21225</v>
      </c>
      <c r="F69" s="13">
        <v>165751</v>
      </c>
      <c r="G69" s="13">
        <v>12202</v>
      </c>
      <c r="H69" s="13">
        <v>2049</v>
      </c>
      <c r="I69" s="13">
        <v>3346</v>
      </c>
      <c r="J69" s="30">
        <f t="shared" si="9"/>
        <v>304538</v>
      </c>
      <c r="K69" s="31">
        <f t="shared" si="10"/>
        <v>8629639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125</v>
      </c>
      <c r="C70" s="22">
        <f t="shared" si="11"/>
        <v>26371</v>
      </c>
      <c r="D70" s="22">
        <f t="shared" si="11"/>
        <v>73469</v>
      </c>
      <c r="E70" s="22">
        <f t="shared" si="11"/>
        <v>21225</v>
      </c>
      <c r="F70" s="22">
        <f t="shared" si="11"/>
        <v>165751</v>
      </c>
      <c r="G70" s="22">
        <f t="shared" si="11"/>
        <v>12202</v>
      </c>
      <c r="H70" s="22">
        <f>SUM(H58:H69)</f>
        <v>2049</v>
      </c>
      <c r="I70" s="22">
        <f>SUM(I58:I69)</f>
        <v>3346</v>
      </c>
      <c r="J70" s="22">
        <f t="shared" si="11"/>
        <v>304538</v>
      </c>
      <c r="K70" s="25">
        <f t="shared" si="11"/>
        <v>8629639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59" orientation="landscape" r:id="rId1"/>
  <headerFooter alignWithMargins="0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1"/>
  <sheetViews>
    <sheetView view="pageBreakPreview" topLeftCell="A46" zoomScaleSheetLayoutView="100" workbookViewId="0">
      <selection activeCell="D55" sqref="D55"/>
    </sheetView>
  </sheetViews>
  <sheetFormatPr baseColWidth="10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0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24</v>
      </c>
      <c r="B3" s="4"/>
      <c r="C3" s="4"/>
      <c r="D3" s="4"/>
      <c r="E3" s="5" t="s">
        <v>0</v>
      </c>
      <c r="F3" s="4"/>
      <c r="G3" s="38"/>
      <c r="H3" s="14" t="s">
        <v>33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8814385</v>
      </c>
      <c r="C5" s="13">
        <v>716294</v>
      </c>
      <c r="D5" s="13">
        <v>627003</v>
      </c>
      <c r="E5" s="13">
        <v>533897</v>
      </c>
      <c r="F5" s="13">
        <v>529979</v>
      </c>
      <c r="G5" s="27">
        <f>SUM(B5:F5)</f>
        <v>11221558</v>
      </c>
      <c r="H5" s="26">
        <f>+B5*10000+C5*5000+D5*2000+E5*1000+F5*500</f>
        <v>93778212500</v>
      </c>
    </row>
    <row r="6" spans="1:10" ht="24.95" customHeight="1" x14ac:dyDescent="0.2">
      <c r="A6" s="11" t="s">
        <v>5</v>
      </c>
      <c r="B6" s="13">
        <v>6165513</v>
      </c>
      <c r="C6" s="13">
        <v>534356</v>
      </c>
      <c r="D6" s="13">
        <v>639217</v>
      </c>
      <c r="E6" s="13">
        <v>503205</v>
      </c>
      <c r="F6" s="13">
        <v>546299</v>
      </c>
      <c r="G6" s="27">
        <f t="shared" ref="G6:G16" si="0">SUM(B6:F6)</f>
        <v>8388590</v>
      </c>
      <c r="H6" s="26">
        <f t="shared" ref="H6:H16" si="1">+B6*10000+C6*5000+D6*2000+E6*1000+F6*500</f>
        <v>66381698500</v>
      </c>
    </row>
    <row r="7" spans="1:10" ht="24.95" customHeight="1" x14ac:dyDescent="0.2">
      <c r="A7" s="11" t="s">
        <v>6</v>
      </c>
      <c r="B7" s="13">
        <v>6788002</v>
      </c>
      <c r="C7" s="13">
        <v>1354440</v>
      </c>
      <c r="D7" s="13">
        <v>752049</v>
      </c>
      <c r="E7" s="13">
        <v>498732</v>
      </c>
      <c r="F7" s="13">
        <v>642321</v>
      </c>
      <c r="G7" s="27">
        <f t="shared" si="0"/>
        <v>10035544</v>
      </c>
      <c r="H7" s="26">
        <f t="shared" si="1"/>
        <v>76976210500</v>
      </c>
    </row>
    <row r="8" spans="1:10" ht="24.95" customHeight="1" x14ac:dyDescent="0.2">
      <c r="A8" s="11" t="s">
        <v>7</v>
      </c>
      <c r="B8" s="13">
        <v>4692000</v>
      </c>
      <c r="C8" s="13">
        <v>1422000</v>
      </c>
      <c r="D8" s="13">
        <v>753000</v>
      </c>
      <c r="E8" s="13">
        <v>278000</v>
      </c>
      <c r="F8" s="13">
        <v>564000</v>
      </c>
      <c r="G8" s="27">
        <f t="shared" si="0"/>
        <v>7709000</v>
      </c>
      <c r="H8" s="26">
        <f t="shared" si="1"/>
        <v>56096000000</v>
      </c>
    </row>
    <row r="9" spans="1:10" ht="24.95" customHeight="1" x14ac:dyDescent="0.2">
      <c r="A9" s="11" t="s">
        <v>19</v>
      </c>
      <c r="B9" s="13">
        <v>6008001</v>
      </c>
      <c r="C9" s="13">
        <v>2926000</v>
      </c>
      <c r="D9" s="13">
        <v>949000</v>
      </c>
      <c r="E9" s="13">
        <v>774000</v>
      </c>
      <c r="F9" s="13">
        <v>734000</v>
      </c>
      <c r="G9" s="27">
        <f t="shared" si="0"/>
        <v>11391001</v>
      </c>
      <c r="H9" s="26">
        <f t="shared" si="1"/>
        <v>77749010000</v>
      </c>
    </row>
    <row r="10" spans="1:10" ht="24.95" customHeight="1" x14ac:dyDescent="0.2">
      <c r="A10" s="11" t="s">
        <v>9</v>
      </c>
      <c r="B10" s="13">
        <v>6646505</v>
      </c>
      <c r="C10" s="13">
        <v>2622374</v>
      </c>
      <c r="D10" s="13">
        <v>1973267</v>
      </c>
      <c r="E10" s="13">
        <v>659272</v>
      </c>
      <c r="F10" s="13">
        <v>566143</v>
      </c>
      <c r="G10" s="27">
        <f t="shared" si="0"/>
        <v>12467561</v>
      </c>
      <c r="H10" s="26">
        <f t="shared" si="1"/>
        <v>84465797500</v>
      </c>
    </row>
    <row r="11" spans="1:10" ht="24.95" customHeight="1" x14ac:dyDescent="0.2">
      <c r="A11" s="11" t="s">
        <v>10</v>
      </c>
      <c r="B11" s="13">
        <v>6216725</v>
      </c>
      <c r="C11" s="13">
        <v>3377475</v>
      </c>
      <c r="D11" s="13">
        <v>1603641</v>
      </c>
      <c r="E11" s="13">
        <v>1344900</v>
      </c>
      <c r="F11" s="13">
        <v>772053</v>
      </c>
      <c r="G11" s="27">
        <f t="shared" si="0"/>
        <v>13314794</v>
      </c>
      <c r="H11" s="26">
        <f t="shared" si="1"/>
        <v>83992833500</v>
      </c>
    </row>
    <row r="12" spans="1:10" ht="24.95" customHeight="1" x14ac:dyDescent="0.2">
      <c r="A12" s="11" t="s">
        <v>11</v>
      </c>
      <c r="B12" s="13">
        <v>5197288</v>
      </c>
      <c r="C12" s="13">
        <v>2477962</v>
      </c>
      <c r="D12" s="13">
        <v>1059826</v>
      </c>
      <c r="E12" s="13">
        <v>815638</v>
      </c>
      <c r="F12" s="13">
        <v>888349</v>
      </c>
      <c r="G12" s="27">
        <f t="shared" si="0"/>
        <v>10439063</v>
      </c>
      <c r="H12" s="26">
        <f t="shared" si="1"/>
        <v>67742154500</v>
      </c>
    </row>
    <row r="13" spans="1:10" ht="24.95" customHeight="1" x14ac:dyDescent="0.2">
      <c r="A13" s="11" t="s">
        <v>12</v>
      </c>
      <c r="B13" s="13">
        <v>7823447</v>
      </c>
      <c r="C13" s="13">
        <v>3290249</v>
      </c>
      <c r="D13" s="13">
        <v>692105</v>
      </c>
      <c r="E13" s="13">
        <v>294078</v>
      </c>
      <c r="F13" s="13">
        <v>125040</v>
      </c>
      <c r="G13" s="27">
        <f t="shared" si="0"/>
        <v>12224919</v>
      </c>
      <c r="H13" s="26">
        <f t="shared" si="1"/>
        <v>96426523000</v>
      </c>
    </row>
    <row r="14" spans="1:10" ht="24.95" customHeight="1" x14ac:dyDescent="0.2">
      <c r="A14" s="11" t="s">
        <v>13</v>
      </c>
      <c r="B14" s="13">
        <v>7031437</v>
      </c>
      <c r="C14" s="13">
        <v>3456207</v>
      </c>
      <c r="D14" s="13">
        <v>1624040</v>
      </c>
      <c r="E14" s="13">
        <v>519042</v>
      </c>
      <c r="F14" s="13">
        <v>349319</v>
      </c>
      <c r="G14" s="27">
        <f t="shared" si="0"/>
        <v>12980045</v>
      </c>
      <c r="H14" s="26">
        <f t="shared" si="1"/>
        <v>91537186500</v>
      </c>
    </row>
    <row r="15" spans="1:10" ht="24.95" customHeight="1" x14ac:dyDescent="0.2">
      <c r="A15" s="11" t="s">
        <v>14</v>
      </c>
      <c r="B15" s="13">
        <v>7912993</v>
      </c>
      <c r="C15" s="13">
        <v>2614132</v>
      </c>
      <c r="D15" s="13">
        <v>796026</v>
      </c>
      <c r="E15" s="13">
        <v>1362244</v>
      </c>
      <c r="F15" s="13">
        <v>1102152</v>
      </c>
      <c r="G15" s="27">
        <f t="shared" si="0"/>
        <v>13787547</v>
      </c>
      <c r="H15" s="26">
        <f t="shared" si="1"/>
        <v>95705962000</v>
      </c>
    </row>
    <row r="16" spans="1:10" ht="24.95" customHeight="1" thickBot="1" x14ac:dyDescent="0.25">
      <c r="A16" s="11" t="s">
        <v>15</v>
      </c>
      <c r="B16" s="13">
        <v>6136555</v>
      </c>
      <c r="C16" s="13">
        <v>3001349</v>
      </c>
      <c r="D16" s="13">
        <v>1207105</v>
      </c>
      <c r="E16" s="13">
        <v>703134</v>
      </c>
      <c r="F16" s="13">
        <v>821080</v>
      </c>
      <c r="G16" s="27">
        <f t="shared" si="0"/>
        <v>11869223</v>
      </c>
      <c r="H16" s="26">
        <f t="shared" si="1"/>
        <v>79900179000</v>
      </c>
    </row>
    <row r="17" spans="1:10" ht="24.95" customHeight="1" thickBot="1" x14ac:dyDescent="0.25">
      <c r="A17" s="12" t="s">
        <v>16</v>
      </c>
      <c r="B17" s="22">
        <f>SUM(B5:B16)</f>
        <v>79432851</v>
      </c>
      <c r="C17" s="22">
        <f t="shared" ref="C17:H17" si="2">SUM(C5:C16)</f>
        <v>27792838</v>
      </c>
      <c r="D17" s="22">
        <f t="shared" si="2"/>
        <v>12676279</v>
      </c>
      <c r="E17" s="22">
        <f t="shared" si="2"/>
        <v>8286142</v>
      </c>
      <c r="F17" s="22">
        <f t="shared" si="2"/>
        <v>7640735</v>
      </c>
      <c r="G17" s="22">
        <f t="shared" si="2"/>
        <v>135828845</v>
      </c>
      <c r="H17" s="22">
        <f t="shared" si="2"/>
        <v>970751767500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39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GABON</v>
      </c>
      <c r="B20" s="4"/>
      <c r="C20" s="4"/>
      <c r="D20" s="4"/>
      <c r="E20" s="5" t="s">
        <v>0</v>
      </c>
      <c r="F20" s="4"/>
      <c r="G20" s="38"/>
      <c r="H20" s="14" t="str">
        <f>H3</f>
        <v>Exercice : 2023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6715983</v>
      </c>
      <c r="C22" s="13">
        <v>1396859</v>
      </c>
      <c r="D22" s="13">
        <v>952304</v>
      </c>
      <c r="E22" s="13">
        <v>716427</v>
      </c>
      <c r="F22" s="13">
        <v>586472</v>
      </c>
      <c r="G22" s="27">
        <f>SUM(B22:F22)</f>
        <v>10368045</v>
      </c>
      <c r="H22" s="26">
        <f>+B22*10000+C22*5000+D22*2000+E22*1000+F22*500</f>
        <v>77058396000</v>
      </c>
    </row>
    <row r="23" spans="1:10" ht="24.95" customHeight="1" x14ac:dyDescent="0.2">
      <c r="A23" s="11" t="s">
        <v>5</v>
      </c>
      <c r="B23" s="13">
        <v>7255655</v>
      </c>
      <c r="C23" s="13">
        <v>3788865</v>
      </c>
      <c r="D23" s="13">
        <v>1186045</v>
      </c>
      <c r="E23" s="13">
        <v>952581</v>
      </c>
      <c r="F23" s="13">
        <v>1090305</v>
      </c>
      <c r="G23" s="27">
        <f t="shared" ref="G23:G33" si="3">SUM(B23:F23)</f>
        <v>14273451</v>
      </c>
      <c r="H23" s="26">
        <f t="shared" ref="H23:H33" si="4">+B23*10000+C23*5000+D23*2000+E23*1000+F23*500</f>
        <v>95370698500</v>
      </c>
    </row>
    <row r="24" spans="1:10" ht="24.95" customHeight="1" x14ac:dyDescent="0.2">
      <c r="A24" s="11" t="s">
        <v>6</v>
      </c>
      <c r="B24" s="13">
        <v>6342635</v>
      </c>
      <c r="C24" s="13">
        <v>3911274</v>
      </c>
      <c r="D24" s="13">
        <v>1538038</v>
      </c>
      <c r="E24" s="13">
        <v>994637</v>
      </c>
      <c r="F24" s="13">
        <v>968347</v>
      </c>
      <c r="G24" s="27">
        <f t="shared" si="3"/>
        <v>13754931</v>
      </c>
      <c r="H24" s="26">
        <f t="shared" si="4"/>
        <v>87537606500</v>
      </c>
    </row>
    <row r="25" spans="1:10" ht="24.95" customHeight="1" x14ac:dyDescent="0.2">
      <c r="A25" s="11" t="s">
        <v>7</v>
      </c>
      <c r="B25" s="13">
        <v>4374841</v>
      </c>
      <c r="C25" s="13">
        <v>3473482</v>
      </c>
      <c r="D25" s="13">
        <v>1784381</v>
      </c>
      <c r="E25" s="13">
        <v>1046741</v>
      </c>
      <c r="F25" s="13">
        <v>1050309</v>
      </c>
      <c r="G25" s="27">
        <f t="shared" si="3"/>
        <v>11729754</v>
      </c>
      <c r="H25" s="26">
        <f t="shared" si="4"/>
        <v>66256477500</v>
      </c>
    </row>
    <row r="26" spans="1:10" ht="24.95" customHeight="1" x14ac:dyDescent="0.2">
      <c r="A26" s="11" t="s">
        <v>19</v>
      </c>
      <c r="B26" s="13">
        <v>8217137</v>
      </c>
      <c r="C26" s="13">
        <v>2901677</v>
      </c>
      <c r="D26" s="13">
        <v>2702041</v>
      </c>
      <c r="E26" s="13">
        <v>1773160</v>
      </c>
      <c r="F26" s="13">
        <v>1100475</v>
      </c>
      <c r="G26" s="27">
        <f t="shared" si="3"/>
        <v>16694490</v>
      </c>
      <c r="H26" s="26">
        <f t="shared" si="4"/>
        <v>104407234500</v>
      </c>
    </row>
    <row r="27" spans="1:10" ht="24.95" customHeight="1" x14ac:dyDescent="0.2">
      <c r="A27" s="11" t="s">
        <v>9</v>
      </c>
      <c r="B27" s="13">
        <v>7778982</v>
      </c>
      <c r="C27" s="13">
        <v>4128909</v>
      </c>
      <c r="D27" s="13">
        <v>2250830</v>
      </c>
      <c r="E27" s="13">
        <v>1909688</v>
      </c>
      <c r="F27" s="13">
        <v>1369771</v>
      </c>
      <c r="G27" s="27">
        <f t="shared" si="3"/>
        <v>17438180</v>
      </c>
      <c r="H27" s="26">
        <f t="shared" si="4"/>
        <v>105530598500</v>
      </c>
    </row>
    <row r="28" spans="1:10" ht="24.95" customHeight="1" x14ac:dyDescent="0.2">
      <c r="A28" s="11" t="s">
        <v>10</v>
      </c>
      <c r="B28" s="13">
        <v>11056118</v>
      </c>
      <c r="C28" s="13">
        <v>4226271</v>
      </c>
      <c r="D28" s="13">
        <v>1640631</v>
      </c>
      <c r="E28" s="13">
        <v>1449660</v>
      </c>
      <c r="F28" s="13">
        <v>1943343</v>
      </c>
      <c r="G28" s="27">
        <f t="shared" si="3"/>
        <v>20316023</v>
      </c>
      <c r="H28" s="26">
        <f t="shared" si="4"/>
        <v>137395128500</v>
      </c>
    </row>
    <row r="29" spans="1:10" ht="24.95" customHeight="1" x14ac:dyDescent="0.2">
      <c r="A29" s="11" t="s">
        <v>11</v>
      </c>
      <c r="B29" s="13">
        <v>12597583</v>
      </c>
      <c r="C29" s="13">
        <v>5460937</v>
      </c>
      <c r="D29" s="13">
        <v>790713</v>
      </c>
      <c r="E29" s="13">
        <v>775799</v>
      </c>
      <c r="F29" s="13">
        <v>601781</v>
      </c>
      <c r="G29" s="27">
        <f t="shared" si="3"/>
        <v>20226813</v>
      </c>
      <c r="H29" s="26">
        <f t="shared" si="4"/>
        <v>155938630500</v>
      </c>
    </row>
    <row r="30" spans="1:10" ht="24.95" customHeight="1" x14ac:dyDescent="0.2">
      <c r="A30" s="11" t="s">
        <v>12</v>
      </c>
      <c r="B30" s="13">
        <v>4014226</v>
      </c>
      <c r="C30" s="13">
        <v>1657746</v>
      </c>
      <c r="D30" s="13">
        <v>195613</v>
      </c>
      <c r="E30" s="13">
        <v>338220</v>
      </c>
      <c r="F30" s="13">
        <v>145688</v>
      </c>
      <c r="G30" s="27">
        <f t="shared" si="3"/>
        <v>6351493</v>
      </c>
      <c r="H30" s="26">
        <f t="shared" si="4"/>
        <v>49233280000</v>
      </c>
    </row>
    <row r="31" spans="1:10" ht="24.95" customHeight="1" x14ac:dyDescent="0.2">
      <c r="A31" s="11" t="s">
        <v>13</v>
      </c>
      <c r="B31" s="13">
        <v>6622844</v>
      </c>
      <c r="C31" s="13">
        <v>2373556</v>
      </c>
      <c r="D31" s="13">
        <v>477620</v>
      </c>
      <c r="E31" s="13">
        <v>418300</v>
      </c>
      <c r="F31" s="13">
        <v>457316</v>
      </c>
      <c r="G31" s="27">
        <f t="shared" si="3"/>
        <v>10349636</v>
      </c>
      <c r="H31" s="26">
        <f t="shared" si="4"/>
        <v>79698418000</v>
      </c>
    </row>
    <row r="32" spans="1:10" ht="24.95" customHeight="1" x14ac:dyDescent="0.2">
      <c r="A32" s="11" t="s">
        <v>14</v>
      </c>
      <c r="B32" s="13">
        <v>8007130</v>
      </c>
      <c r="C32" s="13">
        <v>2618524</v>
      </c>
      <c r="D32" s="13">
        <v>1101873</v>
      </c>
      <c r="E32" s="13">
        <v>329273</v>
      </c>
      <c r="F32" s="13">
        <v>379710</v>
      </c>
      <c r="G32" s="27">
        <f t="shared" si="3"/>
        <v>12436510</v>
      </c>
      <c r="H32" s="26">
        <f t="shared" si="4"/>
        <v>95886794000</v>
      </c>
    </row>
    <row r="33" spans="1:11" ht="24.95" customHeight="1" thickBot="1" x14ac:dyDescent="0.25">
      <c r="A33" s="11" t="s">
        <v>15</v>
      </c>
      <c r="B33" s="13">
        <v>9357902</v>
      </c>
      <c r="C33" s="13">
        <v>4585668</v>
      </c>
      <c r="D33" s="13">
        <v>824039</v>
      </c>
      <c r="E33" s="13">
        <v>589220</v>
      </c>
      <c r="F33" s="13">
        <v>577461</v>
      </c>
      <c r="G33" s="27">
        <f t="shared" si="3"/>
        <v>15934290</v>
      </c>
      <c r="H33" s="26">
        <f t="shared" si="4"/>
        <v>119033388500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92341036</v>
      </c>
      <c r="C34" s="22">
        <f t="shared" si="5"/>
        <v>40523768</v>
      </c>
      <c r="D34" s="22">
        <f t="shared" si="5"/>
        <v>15444128</v>
      </c>
      <c r="E34" s="22">
        <f t="shared" si="5"/>
        <v>11293706</v>
      </c>
      <c r="F34" s="22">
        <f t="shared" si="5"/>
        <v>10270978</v>
      </c>
      <c r="G34" s="22">
        <f t="shared" si="5"/>
        <v>169873616</v>
      </c>
      <c r="H34" s="22">
        <f t="shared" si="5"/>
        <v>1173346651000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GABON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2023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34</v>
      </c>
      <c r="D51" s="13">
        <v>16</v>
      </c>
      <c r="E51" s="13">
        <v>3</v>
      </c>
      <c r="F51" s="13">
        <v>32</v>
      </c>
      <c r="G51" s="13">
        <v>12</v>
      </c>
      <c r="H51" s="13">
        <v>3</v>
      </c>
      <c r="I51" s="13">
        <v>22</v>
      </c>
      <c r="J51" s="30">
        <f t="shared" si="6"/>
        <v>122</v>
      </c>
      <c r="K51" s="31">
        <f t="shared" si="7"/>
        <v>4683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34</v>
      </c>
      <c r="D52" s="22">
        <f t="shared" si="8"/>
        <v>16</v>
      </c>
      <c r="E52" s="22">
        <f t="shared" si="8"/>
        <v>3</v>
      </c>
      <c r="F52" s="22">
        <f t="shared" si="8"/>
        <v>32</v>
      </c>
      <c r="G52" s="22">
        <f t="shared" si="8"/>
        <v>12</v>
      </c>
      <c r="H52" s="22">
        <f>SUM(H40:H51)</f>
        <v>3</v>
      </c>
      <c r="I52" s="22">
        <f>SUM(I40:I51)</f>
        <v>22</v>
      </c>
      <c r="J52" s="22">
        <f t="shared" si="8"/>
        <v>122</v>
      </c>
      <c r="K52" s="25">
        <f t="shared" si="8"/>
        <v>4683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39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GABON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2023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500</v>
      </c>
      <c r="C69" s="13">
        <v>23242</v>
      </c>
      <c r="D69" s="13">
        <v>40410</v>
      </c>
      <c r="E69" s="13">
        <v>7159</v>
      </c>
      <c r="F69" s="13">
        <v>9711</v>
      </c>
      <c r="G69" s="13">
        <v>7192</v>
      </c>
      <c r="H69" s="13">
        <v>39</v>
      </c>
      <c r="I69" s="13">
        <v>385</v>
      </c>
      <c r="J69" s="30">
        <f t="shared" si="9"/>
        <v>88638</v>
      </c>
      <c r="K69" s="31">
        <f t="shared" si="10"/>
        <v>4907208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500</v>
      </c>
      <c r="C70" s="22">
        <f t="shared" si="11"/>
        <v>23242</v>
      </c>
      <c r="D70" s="22">
        <f t="shared" si="11"/>
        <v>40410</v>
      </c>
      <c r="E70" s="22">
        <f t="shared" si="11"/>
        <v>7159</v>
      </c>
      <c r="F70" s="22">
        <f t="shared" si="11"/>
        <v>9711</v>
      </c>
      <c r="G70" s="22">
        <f t="shared" si="11"/>
        <v>7192</v>
      </c>
      <c r="H70" s="22">
        <f>SUM(H58:H69)</f>
        <v>39</v>
      </c>
      <c r="I70" s="22">
        <f>SUM(I58:I69)</f>
        <v>385</v>
      </c>
      <c r="J70" s="22">
        <f t="shared" si="11"/>
        <v>88638</v>
      </c>
      <c r="K70" s="25">
        <f t="shared" si="11"/>
        <v>4907208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59" orientation="landscape" r:id="rId1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1"/>
  <sheetViews>
    <sheetView view="pageBreakPreview" zoomScaleSheetLayoutView="100" workbookViewId="0">
      <selection activeCell="D1" sqref="D1"/>
    </sheetView>
  </sheetViews>
  <sheetFormatPr baseColWidth="10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0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25</v>
      </c>
      <c r="B3" s="4"/>
      <c r="C3" s="4"/>
      <c r="D3" s="4"/>
      <c r="E3" s="5" t="s">
        <v>0</v>
      </c>
      <c r="F3" s="4"/>
      <c r="G3" s="38"/>
      <c r="H3" s="14" t="s">
        <v>33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2950913</v>
      </c>
      <c r="C5" s="13">
        <v>501294</v>
      </c>
      <c r="D5" s="13">
        <v>579045</v>
      </c>
      <c r="E5" s="13">
        <v>412665</v>
      </c>
      <c r="F5" s="13">
        <v>543763</v>
      </c>
      <c r="G5" s="27">
        <f>SUM(B5:F5)</f>
        <v>4987680</v>
      </c>
      <c r="H5" s="26">
        <f>+B5*10000+C5*5000+D5*2000+E5*1000+F5*500</f>
        <v>33858236500</v>
      </c>
    </row>
    <row r="6" spans="1:10" ht="24.95" customHeight="1" x14ac:dyDescent="0.2">
      <c r="A6" s="11" t="s">
        <v>5</v>
      </c>
      <c r="B6" s="13">
        <v>1916096</v>
      </c>
      <c r="C6" s="13">
        <v>595753</v>
      </c>
      <c r="D6" s="13">
        <v>477105</v>
      </c>
      <c r="E6" s="13">
        <v>376172</v>
      </c>
      <c r="F6" s="13">
        <v>741821</v>
      </c>
      <c r="G6" s="27">
        <f t="shared" ref="G6:G16" si="0">SUM(B6:F6)</f>
        <v>4106947</v>
      </c>
      <c r="H6" s="26">
        <f t="shared" ref="H6:H16" si="1">+B6*10000+C6*5000+D6*2000+E6*1000+F6*500</f>
        <v>23841017500</v>
      </c>
    </row>
    <row r="7" spans="1:10" ht="24.95" customHeight="1" x14ac:dyDescent="0.2">
      <c r="A7" s="11" t="s">
        <v>6</v>
      </c>
      <c r="B7" s="13">
        <v>1642062</v>
      </c>
      <c r="C7" s="13">
        <v>503043</v>
      </c>
      <c r="D7" s="13">
        <v>494846</v>
      </c>
      <c r="E7" s="13">
        <v>578822</v>
      </c>
      <c r="F7" s="13">
        <v>774997</v>
      </c>
      <c r="G7" s="27">
        <f t="shared" si="0"/>
        <v>3993770</v>
      </c>
      <c r="H7" s="26">
        <f t="shared" si="1"/>
        <v>20891847500</v>
      </c>
    </row>
    <row r="8" spans="1:10" ht="24.95" customHeight="1" x14ac:dyDescent="0.2">
      <c r="A8" s="11" t="s">
        <v>7</v>
      </c>
      <c r="B8" s="13">
        <v>1646000</v>
      </c>
      <c r="C8" s="13">
        <v>897000</v>
      </c>
      <c r="D8" s="13">
        <v>536000</v>
      </c>
      <c r="E8" s="13">
        <v>365000</v>
      </c>
      <c r="F8" s="13">
        <v>449002</v>
      </c>
      <c r="G8" s="27">
        <f t="shared" si="0"/>
        <v>3893002</v>
      </c>
      <c r="H8" s="26">
        <f t="shared" si="1"/>
        <v>22606501000</v>
      </c>
    </row>
    <row r="9" spans="1:10" ht="24.95" customHeight="1" x14ac:dyDescent="0.2">
      <c r="A9" s="11" t="s">
        <v>19</v>
      </c>
      <c r="B9" s="13">
        <v>2018000</v>
      </c>
      <c r="C9" s="13">
        <v>1097000</v>
      </c>
      <c r="D9" s="13">
        <v>1082000</v>
      </c>
      <c r="E9" s="13">
        <v>678000</v>
      </c>
      <c r="F9" s="13">
        <v>425000</v>
      </c>
      <c r="G9" s="27">
        <f t="shared" si="0"/>
        <v>5300000</v>
      </c>
      <c r="H9" s="26">
        <f t="shared" si="1"/>
        <v>28719500000</v>
      </c>
    </row>
    <row r="10" spans="1:10" ht="24.95" customHeight="1" x14ac:dyDescent="0.2">
      <c r="A10" s="11" t="s">
        <v>9</v>
      </c>
      <c r="B10" s="13">
        <v>2055559</v>
      </c>
      <c r="C10" s="13">
        <v>1046360</v>
      </c>
      <c r="D10" s="13">
        <v>871144</v>
      </c>
      <c r="E10" s="13">
        <v>489382</v>
      </c>
      <c r="F10" s="13">
        <v>421548</v>
      </c>
      <c r="G10" s="27">
        <f t="shared" si="0"/>
        <v>4883993</v>
      </c>
      <c r="H10" s="26">
        <f t="shared" si="1"/>
        <v>28229834000</v>
      </c>
    </row>
    <row r="11" spans="1:10" ht="24.95" customHeight="1" x14ac:dyDescent="0.2">
      <c r="A11" s="11" t="s">
        <v>10</v>
      </c>
      <c r="B11" s="13">
        <v>1757595</v>
      </c>
      <c r="C11" s="13">
        <v>769484</v>
      </c>
      <c r="D11" s="13">
        <v>573999</v>
      </c>
      <c r="E11" s="13">
        <v>452798</v>
      </c>
      <c r="F11" s="13">
        <v>375157</v>
      </c>
      <c r="G11" s="27">
        <f t="shared" si="0"/>
        <v>3929033</v>
      </c>
      <c r="H11" s="26">
        <f t="shared" si="1"/>
        <v>23211744500</v>
      </c>
    </row>
    <row r="12" spans="1:10" ht="24.95" customHeight="1" x14ac:dyDescent="0.2">
      <c r="A12" s="11" t="s">
        <v>11</v>
      </c>
      <c r="B12" s="13">
        <v>2460609</v>
      </c>
      <c r="C12" s="13">
        <v>1129952</v>
      </c>
      <c r="D12" s="13">
        <v>853462</v>
      </c>
      <c r="E12" s="13">
        <v>589970</v>
      </c>
      <c r="F12" s="13">
        <v>311316</v>
      </c>
      <c r="G12" s="27">
        <f t="shared" si="0"/>
        <v>5345309</v>
      </c>
      <c r="H12" s="26">
        <f t="shared" si="1"/>
        <v>32708402000</v>
      </c>
    </row>
    <row r="13" spans="1:10" ht="24.95" customHeight="1" x14ac:dyDescent="0.2">
      <c r="A13" s="11" t="s">
        <v>12</v>
      </c>
      <c r="B13" s="13">
        <v>2592343</v>
      </c>
      <c r="C13" s="13">
        <v>866675</v>
      </c>
      <c r="D13" s="13">
        <v>604187</v>
      </c>
      <c r="E13" s="13">
        <v>592461</v>
      </c>
      <c r="F13" s="13">
        <v>306128</v>
      </c>
      <c r="G13" s="27">
        <f t="shared" si="0"/>
        <v>4961794</v>
      </c>
      <c r="H13" s="26">
        <f t="shared" si="1"/>
        <v>32210704000</v>
      </c>
    </row>
    <row r="14" spans="1:10" ht="24.95" customHeight="1" x14ac:dyDescent="0.2">
      <c r="A14" s="11" t="s">
        <v>13</v>
      </c>
      <c r="B14" s="13">
        <v>2284968</v>
      </c>
      <c r="C14" s="13">
        <v>951687</v>
      </c>
      <c r="D14" s="13">
        <v>809266</v>
      </c>
      <c r="E14" s="13">
        <v>403607</v>
      </c>
      <c r="F14" s="13">
        <v>802508</v>
      </c>
      <c r="G14" s="27">
        <f t="shared" si="0"/>
        <v>5252036</v>
      </c>
      <c r="H14" s="26">
        <f t="shared" si="1"/>
        <v>30031508000</v>
      </c>
    </row>
    <row r="15" spans="1:10" ht="24.95" customHeight="1" x14ac:dyDescent="0.2">
      <c r="A15" s="11" t="s">
        <v>14</v>
      </c>
      <c r="B15" s="13">
        <v>1721483</v>
      </c>
      <c r="C15" s="13">
        <v>650746</v>
      </c>
      <c r="D15" s="13">
        <v>841653</v>
      </c>
      <c r="E15" s="13">
        <v>777215</v>
      </c>
      <c r="F15" s="13">
        <v>457912</v>
      </c>
      <c r="G15" s="27">
        <f t="shared" si="0"/>
        <v>4449009</v>
      </c>
      <c r="H15" s="26">
        <f t="shared" si="1"/>
        <v>23158037000</v>
      </c>
    </row>
    <row r="16" spans="1:10" ht="24.95" customHeight="1" thickBot="1" x14ac:dyDescent="0.25">
      <c r="A16" s="11" t="s">
        <v>15</v>
      </c>
      <c r="B16" s="13">
        <v>2280203</v>
      </c>
      <c r="C16" s="13">
        <v>886970</v>
      </c>
      <c r="D16" s="13">
        <v>726579</v>
      </c>
      <c r="E16" s="13">
        <v>532658</v>
      </c>
      <c r="F16" s="13">
        <v>605088</v>
      </c>
      <c r="G16" s="27">
        <f t="shared" si="0"/>
        <v>5031498</v>
      </c>
      <c r="H16" s="26">
        <f t="shared" si="1"/>
        <v>29525240000</v>
      </c>
    </row>
    <row r="17" spans="1:10" ht="24.95" customHeight="1" thickBot="1" x14ac:dyDescent="0.25">
      <c r="A17" s="12" t="s">
        <v>16</v>
      </c>
      <c r="B17" s="22">
        <f>SUM(B5:B16)</f>
        <v>25325831</v>
      </c>
      <c r="C17" s="22">
        <f t="shared" ref="C17:H17" si="2">SUM(C5:C16)</f>
        <v>9895964</v>
      </c>
      <c r="D17" s="22">
        <f t="shared" si="2"/>
        <v>8449286</v>
      </c>
      <c r="E17" s="22">
        <f t="shared" si="2"/>
        <v>6248750</v>
      </c>
      <c r="F17" s="22">
        <f t="shared" si="2"/>
        <v>6214240</v>
      </c>
      <c r="G17" s="22">
        <f t="shared" si="2"/>
        <v>56134071</v>
      </c>
      <c r="H17" s="22">
        <f t="shared" si="2"/>
        <v>328992572000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39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GUINEE EQUATORIALE</v>
      </c>
      <c r="B20" s="4"/>
      <c r="C20" s="4"/>
      <c r="D20" s="4"/>
      <c r="E20" s="5" t="s">
        <v>0</v>
      </c>
      <c r="F20" s="4"/>
      <c r="G20" s="38"/>
      <c r="H20" s="14" t="str">
        <f>H3</f>
        <v>Exercice : 2023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1494405</v>
      </c>
      <c r="C22" s="13">
        <v>670479</v>
      </c>
      <c r="D22" s="13">
        <v>415087</v>
      </c>
      <c r="E22" s="13">
        <v>835782</v>
      </c>
      <c r="F22" s="13">
        <v>500693</v>
      </c>
      <c r="G22" s="27">
        <f>SUM(B22:F22)</f>
        <v>3916446</v>
      </c>
      <c r="H22" s="26">
        <f>+B22*10000+C22*5000+D22*2000+E22*1000+F22*500</f>
        <v>20212747500</v>
      </c>
    </row>
    <row r="23" spans="1:10" ht="24.95" customHeight="1" x14ac:dyDescent="0.2">
      <c r="A23" s="11" t="s">
        <v>5</v>
      </c>
      <c r="B23" s="13">
        <v>1707891</v>
      </c>
      <c r="C23" s="13">
        <v>746197</v>
      </c>
      <c r="D23" s="13">
        <v>582898</v>
      </c>
      <c r="E23" s="13">
        <v>749902</v>
      </c>
      <c r="F23" s="13">
        <v>1197518</v>
      </c>
      <c r="G23" s="27">
        <f t="shared" ref="G23:G33" si="3">SUM(B23:F23)</f>
        <v>4984406</v>
      </c>
      <c r="H23" s="26">
        <f t="shared" ref="H23:H33" si="4">+B23*10000+C23*5000+D23*2000+E23*1000+F23*500</f>
        <v>23324352000</v>
      </c>
    </row>
    <row r="24" spans="1:10" ht="24.95" customHeight="1" x14ac:dyDescent="0.2">
      <c r="A24" s="11" t="s">
        <v>6</v>
      </c>
      <c r="B24" s="13">
        <v>1808869</v>
      </c>
      <c r="C24" s="13">
        <v>1287184</v>
      </c>
      <c r="D24" s="13">
        <v>1030095</v>
      </c>
      <c r="E24" s="13">
        <v>755475</v>
      </c>
      <c r="F24" s="13">
        <v>715849</v>
      </c>
      <c r="G24" s="27">
        <f t="shared" si="3"/>
        <v>5597472</v>
      </c>
      <c r="H24" s="26">
        <f t="shared" si="4"/>
        <v>27698199500</v>
      </c>
    </row>
    <row r="25" spans="1:10" ht="24.95" customHeight="1" x14ac:dyDescent="0.2">
      <c r="A25" s="11" t="s">
        <v>7</v>
      </c>
      <c r="B25" s="13">
        <v>1680910</v>
      </c>
      <c r="C25" s="13">
        <v>1515822</v>
      </c>
      <c r="D25" s="13">
        <v>1475672</v>
      </c>
      <c r="E25" s="13">
        <v>923277</v>
      </c>
      <c r="F25" s="13">
        <v>743756</v>
      </c>
      <c r="G25" s="27">
        <f t="shared" si="3"/>
        <v>6339437</v>
      </c>
      <c r="H25" s="26">
        <f t="shared" si="4"/>
        <v>28634709000</v>
      </c>
    </row>
    <row r="26" spans="1:10" ht="24.95" customHeight="1" x14ac:dyDescent="0.2">
      <c r="A26" s="11" t="s">
        <v>19</v>
      </c>
      <c r="B26" s="13">
        <v>1923441</v>
      </c>
      <c r="C26" s="13">
        <v>870882</v>
      </c>
      <c r="D26" s="13">
        <v>877163</v>
      </c>
      <c r="E26" s="13">
        <v>377726</v>
      </c>
      <c r="F26" s="13">
        <v>81749</v>
      </c>
      <c r="G26" s="27">
        <f t="shared" si="3"/>
        <v>4130961</v>
      </c>
      <c r="H26" s="26">
        <f t="shared" si="4"/>
        <v>25761746500</v>
      </c>
    </row>
    <row r="27" spans="1:10" ht="24.95" customHeight="1" x14ac:dyDescent="0.2">
      <c r="A27" s="11" t="s">
        <v>9</v>
      </c>
      <c r="B27" s="13">
        <v>2251661</v>
      </c>
      <c r="C27" s="13">
        <v>1127991</v>
      </c>
      <c r="D27" s="13">
        <v>869077</v>
      </c>
      <c r="E27" s="13">
        <v>526312</v>
      </c>
      <c r="F27" s="13">
        <v>474013</v>
      </c>
      <c r="G27" s="27">
        <f t="shared" si="3"/>
        <v>5249054</v>
      </c>
      <c r="H27" s="26">
        <f t="shared" si="4"/>
        <v>30658037500</v>
      </c>
    </row>
    <row r="28" spans="1:10" ht="24.95" customHeight="1" x14ac:dyDescent="0.2">
      <c r="A28" s="11" t="s">
        <v>10</v>
      </c>
      <c r="B28" s="13">
        <v>3304669</v>
      </c>
      <c r="C28" s="13">
        <v>1624498</v>
      </c>
      <c r="D28" s="13">
        <v>1303516</v>
      </c>
      <c r="E28" s="13">
        <v>641392</v>
      </c>
      <c r="F28" s="13">
        <v>321140</v>
      </c>
      <c r="G28" s="27">
        <f t="shared" si="3"/>
        <v>7195215</v>
      </c>
      <c r="H28" s="26">
        <f t="shared" si="4"/>
        <v>44578174000</v>
      </c>
    </row>
    <row r="29" spans="1:10" ht="24.95" customHeight="1" x14ac:dyDescent="0.2">
      <c r="A29" s="11" t="s">
        <v>11</v>
      </c>
      <c r="B29" s="13">
        <v>3639445</v>
      </c>
      <c r="C29" s="13">
        <v>1013437</v>
      </c>
      <c r="D29" s="13">
        <v>512875</v>
      </c>
      <c r="E29" s="13">
        <v>336437</v>
      </c>
      <c r="F29" s="13">
        <v>421196</v>
      </c>
      <c r="G29" s="27">
        <f t="shared" si="3"/>
        <v>5923390</v>
      </c>
      <c r="H29" s="26">
        <f t="shared" si="4"/>
        <v>43034420000</v>
      </c>
    </row>
    <row r="30" spans="1:10" ht="24.95" customHeight="1" x14ac:dyDescent="0.2">
      <c r="A30" s="11" t="s">
        <v>12</v>
      </c>
      <c r="B30" s="13">
        <v>3073550</v>
      </c>
      <c r="C30" s="13">
        <v>1192969</v>
      </c>
      <c r="D30" s="13">
        <v>566007</v>
      </c>
      <c r="E30" s="13">
        <v>552823</v>
      </c>
      <c r="F30" s="13">
        <v>185006</v>
      </c>
      <c r="G30" s="27">
        <f t="shared" si="3"/>
        <v>5570355</v>
      </c>
      <c r="H30" s="26">
        <f t="shared" si="4"/>
        <v>38477685000</v>
      </c>
    </row>
    <row r="31" spans="1:10" ht="24.95" customHeight="1" x14ac:dyDescent="0.2">
      <c r="A31" s="11" t="s">
        <v>13</v>
      </c>
      <c r="B31" s="13">
        <v>2795017</v>
      </c>
      <c r="C31" s="13">
        <v>1006554</v>
      </c>
      <c r="D31" s="13">
        <v>741300</v>
      </c>
      <c r="E31" s="13">
        <v>646042</v>
      </c>
      <c r="F31" s="13">
        <v>564719</v>
      </c>
      <c r="G31" s="27">
        <f t="shared" si="3"/>
        <v>5753632</v>
      </c>
      <c r="H31" s="26">
        <f t="shared" si="4"/>
        <v>35393941500</v>
      </c>
    </row>
    <row r="32" spans="1:10" ht="24.95" customHeight="1" x14ac:dyDescent="0.2">
      <c r="A32" s="11" t="s">
        <v>14</v>
      </c>
      <c r="B32" s="13">
        <v>2166017</v>
      </c>
      <c r="C32" s="13">
        <v>753274</v>
      </c>
      <c r="D32" s="13">
        <v>707368</v>
      </c>
      <c r="E32" s="13">
        <v>633019</v>
      </c>
      <c r="F32" s="13">
        <v>666203</v>
      </c>
      <c r="G32" s="27">
        <f t="shared" si="3"/>
        <v>4925881</v>
      </c>
      <c r="H32" s="26">
        <f t="shared" si="4"/>
        <v>27807396500</v>
      </c>
    </row>
    <row r="33" spans="1:11" ht="24.95" customHeight="1" thickBot="1" x14ac:dyDescent="0.25">
      <c r="A33" s="11" t="s">
        <v>15</v>
      </c>
      <c r="B33" s="13">
        <v>4586341</v>
      </c>
      <c r="C33" s="13">
        <v>1467156</v>
      </c>
      <c r="D33" s="13">
        <v>1479039</v>
      </c>
      <c r="E33" s="13">
        <v>429995</v>
      </c>
      <c r="F33" s="13">
        <v>1045837</v>
      </c>
      <c r="G33" s="27">
        <f t="shared" si="3"/>
        <v>9008368</v>
      </c>
      <c r="H33" s="26">
        <f t="shared" si="4"/>
        <v>57110181500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30432216</v>
      </c>
      <c r="C34" s="22">
        <f t="shared" si="5"/>
        <v>13276443</v>
      </c>
      <c r="D34" s="22">
        <f t="shared" si="5"/>
        <v>10560097</v>
      </c>
      <c r="E34" s="22">
        <f t="shared" si="5"/>
        <v>7408182</v>
      </c>
      <c r="F34" s="22">
        <f t="shared" si="5"/>
        <v>6917679</v>
      </c>
      <c r="G34" s="22">
        <f t="shared" si="5"/>
        <v>68594617</v>
      </c>
      <c r="H34" s="22">
        <f t="shared" si="5"/>
        <v>402691590500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GUINEE EQUATORIALE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2023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30</v>
      </c>
      <c r="D51" s="13">
        <v>42</v>
      </c>
      <c r="E51" s="13">
        <v>7</v>
      </c>
      <c r="F51" s="13">
        <v>38</v>
      </c>
      <c r="G51" s="13">
        <v>13</v>
      </c>
      <c r="H51" s="13">
        <v>5</v>
      </c>
      <c r="I51" s="13">
        <v>34</v>
      </c>
      <c r="J51" s="30">
        <f t="shared" si="6"/>
        <v>169</v>
      </c>
      <c r="K51" s="31">
        <f t="shared" si="7"/>
        <v>5764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30</v>
      </c>
      <c r="D52" s="22">
        <f t="shared" si="8"/>
        <v>42</v>
      </c>
      <c r="E52" s="22">
        <f t="shared" si="8"/>
        <v>7</v>
      </c>
      <c r="F52" s="22">
        <f t="shared" si="8"/>
        <v>38</v>
      </c>
      <c r="G52" s="22">
        <f t="shared" si="8"/>
        <v>13</v>
      </c>
      <c r="H52" s="22">
        <f>SUM(H40:H51)</f>
        <v>5</v>
      </c>
      <c r="I52" s="22">
        <f>SUM(I40:I51)</f>
        <v>34</v>
      </c>
      <c r="J52" s="22">
        <f t="shared" si="8"/>
        <v>169</v>
      </c>
      <c r="K52" s="25">
        <f t="shared" si="8"/>
        <v>5764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39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GUINEE EQUATORIALE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2023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10</v>
      </c>
      <c r="C69" s="13">
        <v>24012</v>
      </c>
      <c r="D69" s="13">
        <v>313235</v>
      </c>
      <c r="E69" s="13">
        <v>100147</v>
      </c>
      <c r="F69" s="13">
        <v>244</v>
      </c>
      <c r="G69" s="13">
        <v>214</v>
      </c>
      <c r="H69" s="13">
        <v>203</v>
      </c>
      <c r="I69" s="13">
        <v>246</v>
      </c>
      <c r="J69" s="30">
        <f t="shared" si="9"/>
        <v>438311</v>
      </c>
      <c r="K69" s="31">
        <f t="shared" si="10"/>
        <v>20575787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10</v>
      </c>
      <c r="C70" s="22">
        <f t="shared" si="11"/>
        <v>24012</v>
      </c>
      <c r="D70" s="22">
        <f t="shared" si="11"/>
        <v>313235</v>
      </c>
      <c r="E70" s="22">
        <f t="shared" si="11"/>
        <v>100147</v>
      </c>
      <c r="F70" s="22">
        <f t="shared" si="11"/>
        <v>244</v>
      </c>
      <c r="G70" s="22">
        <f t="shared" si="11"/>
        <v>214</v>
      </c>
      <c r="H70" s="22">
        <f>SUM(H58:H69)</f>
        <v>203</v>
      </c>
      <c r="I70" s="22">
        <f>SUM(I58:I69)</f>
        <v>246</v>
      </c>
      <c r="J70" s="22">
        <f t="shared" si="11"/>
        <v>438311</v>
      </c>
      <c r="K70" s="25">
        <f t="shared" si="11"/>
        <v>20575787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1"/>
  <sheetViews>
    <sheetView view="pageBreakPreview" zoomScaleSheetLayoutView="100" workbookViewId="0">
      <selection activeCell="D55" sqref="D55"/>
    </sheetView>
  </sheetViews>
  <sheetFormatPr baseColWidth="10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0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26</v>
      </c>
      <c r="B3" s="4"/>
      <c r="C3" s="4"/>
      <c r="D3" s="4"/>
      <c r="E3" s="5" t="s">
        <v>0</v>
      </c>
      <c r="F3" s="4"/>
      <c r="G3" s="38"/>
      <c r="H3" s="14" t="s">
        <v>33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10273942</v>
      </c>
      <c r="C5" s="13">
        <v>165370</v>
      </c>
      <c r="D5" s="13">
        <v>30012</v>
      </c>
      <c r="E5" s="13">
        <v>99263</v>
      </c>
      <c r="F5" s="13">
        <v>120028</v>
      </c>
      <c r="G5" s="27">
        <f>SUM(B5:F5)</f>
        <v>10688615</v>
      </c>
      <c r="H5" s="26">
        <f>+B5*10000+C5*5000+D5*2000+E5*1000+F5*500</f>
        <v>103785571000</v>
      </c>
    </row>
    <row r="6" spans="1:10" ht="24.95" customHeight="1" x14ac:dyDescent="0.2">
      <c r="A6" s="11" t="s">
        <v>5</v>
      </c>
      <c r="B6" s="13">
        <v>8374764</v>
      </c>
      <c r="C6" s="13">
        <v>127734</v>
      </c>
      <c r="D6" s="13">
        <v>84025</v>
      </c>
      <c r="E6" s="13">
        <v>333196</v>
      </c>
      <c r="F6" s="13">
        <v>368424</v>
      </c>
      <c r="G6" s="27">
        <f t="shared" ref="G6:G16" si="0">SUM(B6:F6)</f>
        <v>9288143</v>
      </c>
      <c r="H6" s="26">
        <f t="shared" ref="H6:H16" si="1">+B6*10000+C6*5000+D6*2000+E6*1000+F6*500</f>
        <v>85071768000</v>
      </c>
    </row>
    <row r="7" spans="1:10" ht="24.95" customHeight="1" x14ac:dyDescent="0.2">
      <c r="A7" s="11" t="s">
        <v>6</v>
      </c>
      <c r="B7" s="13">
        <v>8973026</v>
      </c>
      <c r="C7" s="13">
        <v>387232</v>
      </c>
      <c r="D7" s="13">
        <v>237034</v>
      </c>
      <c r="E7" s="13">
        <v>505122</v>
      </c>
      <c r="F7" s="13">
        <v>558239</v>
      </c>
      <c r="G7" s="27">
        <f t="shared" si="0"/>
        <v>10660653</v>
      </c>
      <c r="H7" s="26">
        <f t="shared" si="1"/>
        <v>92924729500</v>
      </c>
    </row>
    <row r="8" spans="1:10" ht="24.95" customHeight="1" x14ac:dyDescent="0.2">
      <c r="A8" s="11" t="s">
        <v>7</v>
      </c>
      <c r="B8" s="13">
        <v>6159000</v>
      </c>
      <c r="C8" s="13">
        <v>1412000</v>
      </c>
      <c r="D8" s="13">
        <v>306000</v>
      </c>
      <c r="E8" s="13">
        <v>511000</v>
      </c>
      <c r="F8" s="13">
        <v>509000</v>
      </c>
      <c r="G8" s="27">
        <f t="shared" si="0"/>
        <v>8897000</v>
      </c>
      <c r="H8" s="26">
        <f t="shared" si="1"/>
        <v>70027500000</v>
      </c>
    </row>
    <row r="9" spans="1:10" ht="24.95" customHeight="1" x14ac:dyDescent="0.2">
      <c r="A9" s="11" t="s">
        <v>19</v>
      </c>
      <c r="B9" s="13">
        <v>8976500</v>
      </c>
      <c r="C9" s="13">
        <v>1985000</v>
      </c>
      <c r="D9" s="13">
        <v>580000</v>
      </c>
      <c r="E9" s="13">
        <v>643000</v>
      </c>
      <c r="F9" s="13">
        <v>702000</v>
      </c>
      <c r="G9" s="27">
        <f t="shared" si="0"/>
        <v>12886500</v>
      </c>
      <c r="H9" s="26">
        <f t="shared" si="1"/>
        <v>101844000000</v>
      </c>
    </row>
    <row r="10" spans="1:10" ht="24.95" customHeight="1" x14ac:dyDescent="0.2">
      <c r="A10" s="11" t="s">
        <v>9</v>
      </c>
      <c r="B10" s="13">
        <v>5628419</v>
      </c>
      <c r="C10" s="13">
        <v>1431599</v>
      </c>
      <c r="D10" s="13">
        <v>382211</v>
      </c>
      <c r="E10" s="13">
        <v>503661</v>
      </c>
      <c r="F10" s="13">
        <v>384074</v>
      </c>
      <c r="G10" s="27">
        <f t="shared" si="0"/>
        <v>8329964</v>
      </c>
      <c r="H10" s="26">
        <f t="shared" si="1"/>
        <v>64902305000</v>
      </c>
    </row>
    <row r="11" spans="1:10" ht="24.95" customHeight="1" x14ac:dyDescent="0.2">
      <c r="A11" s="11" t="s">
        <v>10</v>
      </c>
      <c r="B11" s="13">
        <v>7038619</v>
      </c>
      <c r="C11" s="13">
        <v>1706131</v>
      </c>
      <c r="D11" s="13">
        <v>653010</v>
      </c>
      <c r="E11" s="13">
        <v>712025</v>
      </c>
      <c r="F11" s="13">
        <v>729028</v>
      </c>
      <c r="G11" s="27">
        <f t="shared" si="0"/>
        <v>10838813</v>
      </c>
      <c r="H11" s="26">
        <f t="shared" si="1"/>
        <v>81299404000</v>
      </c>
    </row>
    <row r="12" spans="1:10" ht="24.95" customHeight="1" x14ac:dyDescent="0.2">
      <c r="A12" s="11" t="s">
        <v>11</v>
      </c>
      <c r="B12" s="13">
        <v>6993177</v>
      </c>
      <c r="C12" s="13">
        <v>1943109</v>
      </c>
      <c r="D12" s="13">
        <v>734352</v>
      </c>
      <c r="E12" s="13">
        <v>596050</v>
      </c>
      <c r="F12" s="13">
        <v>660015</v>
      </c>
      <c r="G12" s="27">
        <f t="shared" si="0"/>
        <v>10926703</v>
      </c>
      <c r="H12" s="26">
        <f t="shared" si="1"/>
        <v>82042076500</v>
      </c>
    </row>
    <row r="13" spans="1:10" ht="24.95" customHeight="1" x14ac:dyDescent="0.2">
      <c r="A13" s="11" t="s">
        <v>12</v>
      </c>
      <c r="B13" s="13">
        <v>5269432</v>
      </c>
      <c r="C13" s="13">
        <v>1335342</v>
      </c>
      <c r="D13" s="13">
        <v>372006</v>
      </c>
      <c r="E13" s="13">
        <v>321624</v>
      </c>
      <c r="F13" s="13">
        <v>269340</v>
      </c>
      <c r="G13" s="27">
        <f t="shared" si="0"/>
        <v>7567744</v>
      </c>
      <c r="H13" s="26">
        <f t="shared" si="1"/>
        <v>60571336000</v>
      </c>
    </row>
    <row r="14" spans="1:10" ht="24.95" customHeight="1" x14ac:dyDescent="0.2">
      <c r="A14" s="11" t="s">
        <v>13</v>
      </c>
      <c r="B14" s="13">
        <v>5387151</v>
      </c>
      <c r="C14" s="13">
        <v>1710038</v>
      </c>
      <c r="D14" s="13">
        <v>403119</v>
      </c>
      <c r="E14" s="13">
        <v>264053</v>
      </c>
      <c r="F14" s="13">
        <v>274233</v>
      </c>
      <c r="G14" s="27">
        <f t="shared" si="0"/>
        <v>8038594</v>
      </c>
      <c r="H14" s="26">
        <f t="shared" si="1"/>
        <v>63629107500</v>
      </c>
    </row>
    <row r="15" spans="1:10" ht="24.95" customHeight="1" x14ac:dyDescent="0.2">
      <c r="A15" s="11" t="s">
        <v>14</v>
      </c>
      <c r="B15" s="13">
        <v>5408202</v>
      </c>
      <c r="C15" s="13">
        <v>1934033</v>
      </c>
      <c r="D15" s="13">
        <v>509014</v>
      </c>
      <c r="E15" s="13">
        <v>296030</v>
      </c>
      <c r="F15" s="13">
        <v>181563</v>
      </c>
      <c r="G15" s="27">
        <f t="shared" si="0"/>
        <v>8328842</v>
      </c>
      <c r="H15" s="26">
        <f t="shared" si="1"/>
        <v>65157024500</v>
      </c>
    </row>
    <row r="16" spans="1:10" ht="24.95" customHeight="1" thickBot="1" x14ac:dyDescent="0.25">
      <c r="A16" s="11" t="s">
        <v>15</v>
      </c>
      <c r="B16" s="13">
        <v>6142560</v>
      </c>
      <c r="C16" s="13">
        <v>1952295</v>
      </c>
      <c r="D16" s="13">
        <v>542068</v>
      </c>
      <c r="E16" s="13">
        <v>267475</v>
      </c>
      <c r="F16" s="13">
        <v>273123</v>
      </c>
      <c r="G16" s="27">
        <f t="shared" si="0"/>
        <v>9177521</v>
      </c>
      <c r="H16" s="26">
        <f t="shared" si="1"/>
        <v>72675247500</v>
      </c>
    </row>
    <row r="17" spans="1:10" ht="24.95" customHeight="1" thickBot="1" x14ac:dyDescent="0.25">
      <c r="A17" s="12" t="s">
        <v>16</v>
      </c>
      <c r="B17" s="22">
        <f>SUM(B5:B16)</f>
        <v>84624792</v>
      </c>
      <c r="C17" s="22">
        <f t="shared" ref="C17:H17" si="2">SUM(C5:C16)</f>
        <v>16089883</v>
      </c>
      <c r="D17" s="22">
        <f t="shared" si="2"/>
        <v>4832851</v>
      </c>
      <c r="E17" s="22">
        <f t="shared" si="2"/>
        <v>5052499</v>
      </c>
      <c r="F17" s="22">
        <f t="shared" si="2"/>
        <v>5029067</v>
      </c>
      <c r="G17" s="22">
        <f t="shared" si="2"/>
        <v>115629092</v>
      </c>
      <c r="H17" s="22">
        <f t="shared" si="2"/>
        <v>943930069500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39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TCHAD</v>
      </c>
      <c r="B20" s="4"/>
      <c r="C20" s="4"/>
      <c r="D20" s="4"/>
      <c r="E20" s="5" t="s">
        <v>0</v>
      </c>
      <c r="F20" s="4"/>
      <c r="G20" s="38"/>
      <c r="H20" s="14" t="str">
        <f>H3</f>
        <v>Exercice : 2023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8433151</v>
      </c>
      <c r="C22" s="13">
        <v>3154346</v>
      </c>
      <c r="D22" s="13">
        <v>1706211</v>
      </c>
      <c r="E22" s="13">
        <v>2276493</v>
      </c>
      <c r="F22" s="13">
        <v>2553216</v>
      </c>
      <c r="G22" s="27">
        <f>SUM(B22:F22)</f>
        <v>18123417</v>
      </c>
      <c r="H22" s="26">
        <f>+B22*10000+C22*5000+D22*2000+E22*1000+F22*500</f>
        <v>107068763000</v>
      </c>
    </row>
    <row r="23" spans="1:10" ht="24.95" customHeight="1" x14ac:dyDescent="0.2">
      <c r="A23" s="11" t="s">
        <v>5</v>
      </c>
      <c r="B23" s="13">
        <v>7771880</v>
      </c>
      <c r="C23" s="13">
        <v>2853961</v>
      </c>
      <c r="D23" s="13">
        <v>1482032</v>
      </c>
      <c r="E23" s="13">
        <v>1929097</v>
      </c>
      <c r="F23" s="13">
        <v>1984651</v>
      </c>
      <c r="G23" s="27">
        <f t="shared" ref="G23:G33" si="3">SUM(B23:F23)</f>
        <v>16021621</v>
      </c>
      <c r="H23" s="26">
        <f t="shared" ref="H23:H33" si="4">+B23*10000+C23*5000+D23*2000+E23*1000+F23*500</f>
        <v>97874091500</v>
      </c>
    </row>
    <row r="24" spans="1:10" ht="24.95" customHeight="1" x14ac:dyDescent="0.2">
      <c r="A24" s="11" t="s">
        <v>6</v>
      </c>
      <c r="B24" s="13">
        <v>8063529</v>
      </c>
      <c r="C24" s="13">
        <v>4267321</v>
      </c>
      <c r="D24" s="13">
        <v>1553996</v>
      </c>
      <c r="E24" s="13">
        <v>1962608</v>
      </c>
      <c r="F24" s="13">
        <v>2096994</v>
      </c>
      <c r="G24" s="27">
        <f t="shared" si="3"/>
        <v>17944448</v>
      </c>
      <c r="H24" s="26">
        <f t="shared" si="4"/>
        <v>108090992000</v>
      </c>
    </row>
    <row r="25" spans="1:10" ht="24.95" customHeight="1" x14ac:dyDescent="0.2">
      <c r="A25" s="11" t="s">
        <v>7</v>
      </c>
      <c r="B25" s="13">
        <v>7904492</v>
      </c>
      <c r="C25" s="13">
        <v>2106425</v>
      </c>
      <c r="D25" s="13">
        <v>1251278</v>
      </c>
      <c r="E25" s="13">
        <v>1546295</v>
      </c>
      <c r="F25" s="13">
        <v>1819441</v>
      </c>
      <c r="G25" s="27">
        <f t="shared" si="3"/>
        <v>14627931</v>
      </c>
      <c r="H25" s="26">
        <f t="shared" si="4"/>
        <v>94535616500</v>
      </c>
    </row>
    <row r="26" spans="1:10" ht="24.95" customHeight="1" x14ac:dyDescent="0.2">
      <c r="A26" s="11" t="s">
        <v>19</v>
      </c>
      <c r="B26" s="13">
        <v>6604912</v>
      </c>
      <c r="C26" s="13">
        <v>2327690</v>
      </c>
      <c r="D26" s="13">
        <v>926297</v>
      </c>
      <c r="E26" s="13">
        <v>1137913</v>
      </c>
      <c r="F26" s="13">
        <v>1206513</v>
      </c>
      <c r="G26" s="27">
        <f t="shared" si="3"/>
        <v>12203325</v>
      </c>
      <c r="H26" s="26">
        <f t="shared" si="4"/>
        <v>81281333500</v>
      </c>
    </row>
    <row r="27" spans="1:10" ht="24.95" customHeight="1" x14ac:dyDescent="0.2">
      <c r="A27" s="11" t="s">
        <v>9</v>
      </c>
      <c r="B27" s="13">
        <v>7198258</v>
      </c>
      <c r="C27" s="13">
        <v>2188033</v>
      </c>
      <c r="D27" s="13">
        <v>1159203</v>
      </c>
      <c r="E27" s="13">
        <v>1059458</v>
      </c>
      <c r="F27" s="13">
        <v>1212433</v>
      </c>
      <c r="G27" s="27">
        <f t="shared" si="3"/>
        <v>12817385</v>
      </c>
      <c r="H27" s="26">
        <f t="shared" si="4"/>
        <v>86906825500</v>
      </c>
    </row>
    <row r="28" spans="1:10" ht="24.95" customHeight="1" x14ac:dyDescent="0.2">
      <c r="A28" s="11" t="s">
        <v>10</v>
      </c>
      <c r="B28" s="13">
        <v>6942338</v>
      </c>
      <c r="C28" s="13">
        <v>3404447</v>
      </c>
      <c r="D28" s="13">
        <v>1174667</v>
      </c>
      <c r="E28" s="13">
        <v>783759</v>
      </c>
      <c r="F28" s="13">
        <v>841679</v>
      </c>
      <c r="G28" s="27">
        <f t="shared" si="3"/>
        <v>13146890</v>
      </c>
      <c r="H28" s="26">
        <f t="shared" si="4"/>
        <v>89999547500</v>
      </c>
    </row>
    <row r="29" spans="1:10" ht="24.95" customHeight="1" x14ac:dyDescent="0.2">
      <c r="A29" s="11" t="s">
        <v>11</v>
      </c>
      <c r="B29" s="13">
        <v>8069898</v>
      </c>
      <c r="C29" s="13">
        <v>2322741</v>
      </c>
      <c r="D29" s="13">
        <v>1104527</v>
      </c>
      <c r="E29" s="13">
        <v>832290</v>
      </c>
      <c r="F29" s="13">
        <v>887436</v>
      </c>
      <c r="G29" s="27">
        <f t="shared" si="3"/>
        <v>13216892</v>
      </c>
      <c r="H29" s="26">
        <f t="shared" si="4"/>
        <v>95797747000</v>
      </c>
    </row>
    <row r="30" spans="1:10" ht="24.95" customHeight="1" x14ac:dyDescent="0.2">
      <c r="A30" s="11" t="s">
        <v>12</v>
      </c>
      <c r="B30" s="13">
        <v>6638597</v>
      </c>
      <c r="C30" s="13">
        <v>3606589</v>
      </c>
      <c r="D30" s="13">
        <v>1487263</v>
      </c>
      <c r="E30" s="13">
        <v>884788</v>
      </c>
      <c r="F30" s="13">
        <v>1134648</v>
      </c>
      <c r="G30" s="27">
        <f t="shared" si="3"/>
        <v>13751885</v>
      </c>
      <c r="H30" s="26">
        <f t="shared" si="4"/>
        <v>88845553000</v>
      </c>
    </row>
    <row r="31" spans="1:10" ht="24.95" customHeight="1" x14ac:dyDescent="0.2">
      <c r="A31" s="11" t="s">
        <v>13</v>
      </c>
      <c r="B31" s="13">
        <v>7181293</v>
      </c>
      <c r="C31" s="13">
        <v>3080167</v>
      </c>
      <c r="D31" s="13">
        <v>1582028</v>
      </c>
      <c r="E31" s="13">
        <v>842595</v>
      </c>
      <c r="F31" s="13">
        <v>993111</v>
      </c>
      <c r="G31" s="27">
        <f t="shared" si="3"/>
        <v>13679194</v>
      </c>
      <c r="H31" s="26">
        <f t="shared" si="4"/>
        <v>91716971500</v>
      </c>
    </row>
    <row r="32" spans="1:10" ht="24.95" customHeight="1" x14ac:dyDescent="0.2">
      <c r="A32" s="11" t="s">
        <v>14</v>
      </c>
      <c r="B32" s="13">
        <v>8260746</v>
      </c>
      <c r="C32" s="13">
        <v>4170200</v>
      </c>
      <c r="D32" s="13">
        <v>1598338</v>
      </c>
      <c r="E32" s="13">
        <v>1030476</v>
      </c>
      <c r="F32" s="13">
        <v>1254856</v>
      </c>
      <c r="G32" s="27">
        <f t="shared" si="3"/>
        <v>16314616</v>
      </c>
      <c r="H32" s="26">
        <f t="shared" si="4"/>
        <v>108313040000</v>
      </c>
    </row>
    <row r="33" spans="1:11" ht="24.95" customHeight="1" thickBot="1" x14ac:dyDescent="0.25">
      <c r="A33" s="11" t="s">
        <v>15</v>
      </c>
      <c r="B33" s="13">
        <v>8361771</v>
      </c>
      <c r="C33" s="13">
        <v>5003200</v>
      </c>
      <c r="D33" s="13">
        <v>2436735</v>
      </c>
      <c r="E33" s="13">
        <v>2431582</v>
      </c>
      <c r="F33" s="13">
        <v>2258981</v>
      </c>
      <c r="G33" s="27">
        <f t="shared" si="3"/>
        <v>20492269</v>
      </c>
      <c r="H33" s="26">
        <f t="shared" si="4"/>
        <v>117068252500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91430865</v>
      </c>
      <c r="C34" s="22">
        <f t="shared" si="5"/>
        <v>38485120</v>
      </c>
      <c r="D34" s="22">
        <f t="shared" si="5"/>
        <v>17462575</v>
      </c>
      <c r="E34" s="22">
        <f t="shared" si="5"/>
        <v>16717354</v>
      </c>
      <c r="F34" s="22">
        <f t="shared" si="5"/>
        <v>18243959</v>
      </c>
      <c r="G34" s="22">
        <f t="shared" si="5"/>
        <v>182339873</v>
      </c>
      <c r="H34" s="22">
        <f t="shared" si="5"/>
        <v>1167498733500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40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TCHAD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2023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6</v>
      </c>
      <c r="D51" s="13">
        <v>22</v>
      </c>
      <c r="E51" s="13"/>
      <c r="F51" s="13">
        <v>11</v>
      </c>
      <c r="G51" s="13">
        <v>5</v>
      </c>
      <c r="H51" s="13">
        <v>3</v>
      </c>
      <c r="I51" s="13">
        <v>8</v>
      </c>
      <c r="J51" s="30">
        <f t="shared" si="6"/>
        <v>55</v>
      </c>
      <c r="K51" s="31">
        <f t="shared" si="7"/>
        <v>1849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6</v>
      </c>
      <c r="D52" s="22">
        <f t="shared" si="8"/>
        <v>22</v>
      </c>
      <c r="E52" s="22">
        <f t="shared" si="8"/>
        <v>0</v>
      </c>
      <c r="F52" s="22">
        <f t="shared" si="8"/>
        <v>11</v>
      </c>
      <c r="G52" s="22">
        <f t="shared" si="8"/>
        <v>5</v>
      </c>
      <c r="H52" s="22">
        <f>SUM(H40:H51)</f>
        <v>3</v>
      </c>
      <c r="I52" s="22">
        <f>SUM(I40:I51)</f>
        <v>8</v>
      </c>
      <c r="J52" s="22">
        <f t="shared" si="8"/>
        <v>55</v>
      </c>
      <c r="K52" s="25">
        <f t="shared" si="8"/>
        <v>1849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39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TCHAD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2023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/>
      <c r="C69" s="13">
        <v>108370</v>
      </c>
      <c r="D69" s="13">
        <v>130013</v>
      </c>
      <c r="E69" s="13">
        <v>17422</v>
      </c>
      <c r="F69" s="13">
        <v>326</v>
      </c>
      <c r="G69" s="13">
        <v>102</v>
      </c>
      <c r="H69" s="13">
        <v>160</v>
      </c>
      <c r="I69" s="13">
        <v>114</v>
      </c>
      <c r="J69" s="30">
        <f t="shared" si="9"/>
        <v>256507</v>
      </c>
      <c r="K69" s="31">
        <f t="shared" si="10"/>
        <v>17777404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0</v>
      </c>
      <c r="C70" s="22">
        <f t="shared" si="11"/>
        <v>108370</v>
      </c>
      <c r="D70" s="22">
        <f t="shared" si="11"/>
        <v>130013</v>
      </c>
      <c r="E70" s="22">
        <f t="shared" si="11"/>
        <v>17422</v>
      </c>
      <c r="F70" s="22">
        <f t="shared" si="11"/>
        <v>326</v>
      </c>
      <c r="G70" s="22">
        <f t="shared" si="11"/>
        <v>102</v>
      </c>
      <c r="H70" s="22">
        <f>SUM(H58:H69)</f>
        <v>160</v>
      </c>
      <c r="I70" s="22">
        <f>SUM(I58:I69)</f>
        <v>114</v>
      </c>
      <c r="J70" s="22">
        <f t="shared" si="11"/>
        <v>256507</v>
      </c>
      <c r="K70" s="25">
        <f t="shared" si="11"/>
        <v>17777404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59" orientation="landscape" r:id="rId1"/>
  <headerFooter alignWithMargins="0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0"/>
  <sheetViews>
    <sheetView tabSelected="1" view="pageBreakPreview" topLeftCell="A136" zoomScaleSheetLayoutView="100" workbookViewId="0">
      <selection activeCell="D105" sqref="D105"/>
    </sheetView>
  </sheetViews>
  <sheetFormatPr baseColWidth="10" defaultRowHeight="20.100000000000001" customHeight="1" x14ac:dyDescent="0.2"/>
  <cols>
    <col min="1" max="1" width="14.5703125" style="2" customWidth="1"/>
    <col min="2" max="2" width="23.28515625" style="2" customWidth="1"/>
    <col min="3" max="3" width="23.85546875" style="2" customWidth="1"/>
    <col min="4" max="5" width="20.5703125" style="2" bestFit="1" customWidth="1"/>
    <col min="6" max="6" width="22.140625" style="2" bestFit="1" customWidth="1"/>
    <col min="7" max="7" width="23.7109375" style="2" bestFit="1" customWidth="1"/>
    <col min="8" max="8" width="34.5703125" style="2" customWidth="1"/>
    <col min="9" max="9" width="18.7109375" style="2" bestFit="1" customWidth="1"/>
    <col min="10" max="10" width="21.42578125" style="2" customWidth="1"/>
    <col min="11" max="11" width="24.57031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40" t="s">
        <v>31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22</v>
      </c>
      <c r="B3" s="4"/>
      <c r="C3" s="4"/>
      <c r="D3" s="4"/>
      <c r="E3" s="5" t="s">
        <v>0</v>
      </c>
      <c r="F3" s="4"/>
      <c r="G3" s="3"/>
      <c r="H3" s="14" t="s">
        <v>33</v>
      </c>
      <c r="I3" s="3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33">
        <f>Cameroun!B5+Centrafrique!B5+Congo!B5+Gabon!B5+'Guinée Equatoriale'!B5+Tchad!B5</f>
        <v>67201584</v>
      </c>
      <c r="C5" s="33">
        <f>Cameroun!C5+Centrafrique!C5+Congo!C5+Gabon!C5+'Guinée Equatoriale'!C5+Tchad!C5</f>
        <v>5338151</v>
      </c>
      <c r="D5" s="33">
        <f>Cameroun!D5+Centrafrique!D5+Congo!D5+Gabon!D5+'Guinée Equatoriale'!D5+Tchad!D5</f>
        <v>2654450</v>
      </c>
      <c r="E5" s="33">
        <f>Cameroun!E5+Centrafrique!E5+Congo!E5+Gabon!E5+'Guinée Equatoriale'!E5+Tchad!E5</f>
        <v>5027857</v>
      </c>
      <c r="F5" s="33">
        <f>Cameroun!F5+Centrafrique!F5+Congo!F5+Gabon!F5+'Guinée Equatoriale'!F5+Tchad!F5</f>
        <v>5523388</v>
      </c>
      <c r="G5" s="34">
        <f>SUM(B5:F5)</f>
        <v>85745430</v>
      </c>
      <c r="H5" s="35">
        <f>+B5*10000+C5*5000+D5*2000+E5*1000+F5*500</f>
        <v>711805046000</v>
      </c>
    </row>
    <row r="6" spans="1:10" ht="24.95" customHeight="1" x14ac:dyDescent="0.2">
      <c r="A6" s="11" t="s">
        <v>5</v>
      </c>
      <c r="B6" s="33">
        <f>Cameroun!B6+Centrafrique!B6+Congo!B6+Gabon!B6+'Guinée Equatoriale'!B6+Tchad!B6</f>
        <v>51461456</v>
      </c>
      <c r="C6" s="33">
        <f>Cameroun!C6+Centrafrique!C6+Congo!C6+Gabon!C6+'Guinée Equatoriale'!C6+Tchad!C6</f>
        <v>5241458</v>
      </c>
      <c r="D6" s="33">
        <f>Cameroun!D6+Centrafrique!D6+Congo!D6+Gabon!D6+'Guinée Equatoriale'!D6+Tchad!D6</f>
        <v>2685616</v>
      </c>
      <c r="E6" s="33">
        <f>Cameroun!E6+Centrafrique!E6+Congo!E6+Gabon!E6+'Guinée Equatoriale'!E6+Tchad!E6</f>
        <v>5327480</v>
      </c>
      <c r="F6" s="33">
        <f>Cameroun!F6+Centrafrique!F6+Congo!F6+Gabon!F6+'Guinée Equatoriale'!F6+Tchad!F6</f>
        <v>6448772</v>
      </c>
      <c r="G6" s="34">
        <f t="shared" ref="G6:G16" si="0">SUM(B6:F6)</f>
        <v>71164782</v>
      </c>
      <c r="H6" s="35">
        <f t="shared" ref="H6:H16" si="1">+B6*10000+C6*5000+D6*2000+E6*1000+F6*500</f>
        <v>554744948000</v>
      </c>
    </row>
    <row r="7" spans="1:10" ht="24.95" customHeight="1" x14ac:dyDescent="0.2">
      <c r="A7" s="11" t="s">
        <v>6</v>
      </c>
      <c r="B7" s="33">
        <f>Cameroun!B7+Centrafrique!B7+Congo!B7+Gabon!B7+'Guinée Equatoriale'!B7+Tchad!B7</f>
        <v>53534954</v>
      </c>
      <c r="C7" s="33">
        <f>Cameroun!C7+Centrafrique!C7+Congo!C7+Gabon!C7+'Guinée Equatoriale'!C7+Tchad!C7</f>
        <v>6888455</v>
      </c>
      <c r="D7" s="33">
        <f>Cameroun!D7+Centrafrique!D7+Congo!D7+Gabon!D7+'Guinée Equatoriale'!D7+Tchad!D7</f>
        <v>3700228</v>
      </c>
      <c r="E7" s="33">
        <f>Cameroun!E7+Centrafrique!E7+Congo!E7+Gabon!E7+'Guinée Equatoriale'!E7+Tchad!E7</f>
        <v>7442964</v>
      </c>
      <c r="F7" s="33">
        <f>Cameroun!F7+Centrafrique!F7+Congo!F7+Gabon!F7+'Guinée Equatoriale'!F7+Tchad!F7</f>
        <v>8417391</v>
      </c>
      <c r="G7" s="34">
        <f t="shared" si="0"/>
        <v>79983992</v>
      </c>
      <c r="H7" s="35">
        <f t="shared" si="1"/>
        <v>588843930500</v>
      </c>
    </row>
    <row r="8" spans="1:10" ht="24.95" customHeight="1" x14ac:dyDescent="0.2">
      <c r="A8" s="11" t="s">
        <v>7</v>
      </c>
      <c r="B8" s="33">
        <f>Cameroun!B8+Centrafrique!B8+Congo!B8+Gabon!B8+'Guinée Equatoriale'!B8+Tchad!B8</f>
        <v>40211979</v>
      </c>
      <c r="C8" s="33">
        <f>Cameroun!C8+Centrafrique!C8+Congo!C8+Gabon!C8+'Guinée Equatoriale'!C8+Tchad!C8</f>
        <v>9860806</v>
      </c>
      <c r="D8" s="33">
        <f>Cameroun!D8+Centrafrique!D8+Congo!D8+Gabon!D8+'Guinée Equatoriale'!D8+Tchad!D8</f>
        <v>3486069</v>
      </c>
      <c r="E8" s="33">
        <f>Cameroun!E8+Centrafrique!E8+Congo!E8+Gabon!E8+'Guinée Equatoriale'!E8+Tchad!E8</f>
        <v>5898206</v>
      </c>
      <c r="F8" s="33">
        <f>Cameroun!F8+Centrafrique!F8+Congo!F8+Gabon!F8+'Guinée Equatoriale'!F8+Tchad!F8</f>
        <v>6738150</v>
      </c>
      <c r="G8" s="34">
        <f t="shared" si="0"/>
        <v>66195210</v>
      </c>
      <c r="H8" s="35">
        <f t="shared" si="1"/>
        <v>467663239000</v>
      </c>
    </row>
    <row r="9" spans="1:10" ht="24.95" customHeight="1" x14ac:dyDescent="0.2">
      <c r="A9" s="11" t="s">
        <v>19</v>
      </c>
      <c r="B9" s="33">
        <f>Cameroun!B9+Centrafrique!B9+Congo!B9+Gabon!B9+'Guinée Equatoriale'!B9+Tchad!B9</f>
        <v>48833277</v>
      </c>
      <c r="C9" s="33">
        <f>Cameroun!C9+Centrafrique!C9+Congo!C9+Gabon!C9+'Guinée Equatoriale'!C9+Tchad!C9</f>
        <v>16172593</v>
      </c>
      <c r="D9" s="33">
        <f>Cameroun!D9+Centrafrique!D9+Congo!D9+Gabon!D9+'Guinée Equatoriale'!D9+Tchad!D9</f>
        <v>5056759</v>
      </c>
      <c r="E9" s="33">
        <f>Cameroun!E9+Centrafrique!E9+Congo!E9+Gabon!E9+'Guinée Equatoriale'!E9+Tchad!E9</f>
        <v>7350024</v>
      </c>
      <c r="F9" s="33">
        <f>Cameroun!F9+Centrafrique!F9+Congo!F9+Gabon!F9+'Guinée Equatoriale'!F9+Tchad!F9</f>
        <v>7577180</v>
      </c>
      <c r="G9" s="34">
        <f t="shared" si="0"/>
        <v>84989833</v>
      </c>
      <c r="H9" s="35">
        <f t="shared" si="1"/>
        <v>590447867000</v>
      </c>
    </row>
    <row r="10" spans="1:10" ht="24.95" customHeight="1" x14ac:dyDescent="0.2">
      <c r="A10" s="11" t="s">
        <v>9</v>
      </c>
      <c r="B10" s="33">
        <f>Cameroun!B10+Centrafrique!B10+Congo!B10+Gabon!B10+'Guinée Equatoriale'!B10+Tchad!B10</f>
        <v>43529631</v>
      </c>
      <c r="C10" s="33">
        <f>Cameroun!C10+Centrafrique!C10+Congo!C10+Gabon!C10+'Guinée Equatoriale'!C10+Tchad!C10</f>
        <v>15320749</v>
      </c>
      <c r="D10" s="33">
        <f>Cameroun!D10+Centrafrique!D10+Congo!D10+Gabon!D10+'Guinée Equatoriale'!D10+Tchad!D10</f>
        <v>5775741</v>
      </c>
      <c r="E10" s="33">
        <f>Cameroun!E10+Centrafrique!E10+Congo!E10+Gabon!E10+'Guinée Equatoriale'!E10+Tchad!E10</f>
        <v>6793286</v>
      </c>
      <c r="F10" s="33">
        <f>Cameroun!F10+Centrafrique!F10+Congo!F10+Gabon!F10+'Guinée Equatoriale'!F10+Tchad!F10</f>
        <v>6707050</v>
      </c>
      <c r="G10" s="34">
        <f t="shared" si="0"/>
        <v>78126457</v>
      </c>
      <c r="H10" s="35">
        <f t="shared" si="1"/>
        <v>533598348000</v>
      </c>
    </row>
    <row r="11" spans="1:10" ht="24.95" customHeight="1" x14ac:dyDescent="0.2">
      <c r="A11" s="11" t="s">
        <v>10</v>
      </c>
      <c r="B11" s="33">
        <f>Cameroun!B11+Centrafrique!B11+Congo!B11+Gabon!B11+'Guinée Equatoriale'!B11+Tchad!B11</f>
        <v>43116945</v>
      </c>
      <c r="C11" s="33">
        <f>Cameroun!C11+Centrafrique!C11+Congo!C11+Gabon!C11+'Guinée Equatoriale'!C11+Tchad!C11</f>
        <v>14977254</v>
      </c>
      <c r="D11" s="33">
        <f>Cameroun!D11+Centrafrique!D11+Congo!D11+Gabon!D11+'Guinée Equatoriale'!D11+Tchad!D11</f>
        <v>5391567</v>
      </c>
      <c r="E11" s="33">
        <f>Cameroun!E11+Centrafrique!E11+Congo!E11+Gabon!E11+'Guinée Equatoriale'!E11+Tchad!E11</f>
        <v>6903253</v>
      </c>
      <c r="F11" s="33">
        <f>Cameroun!F11+Centrafrique!F11+Congo!F11+Gabon!F11+'Guinée Equatoriale'!F11+Tchad!F11</f>
        <v>7218306</v>
      </c>
      <c r="G11" s="34">
        <f t="shared" si="0"/>
        <v>77607325</v>
      </c>
      <c r="H11" s="35">
        <f t="shared" si="1"/>
        <v>527351260000</v>
      </c>
    </row>
    <row r="12" spans="1:10" ht="24.95" customHeight="1" x14ac:dyDescent="0.2">
      <c r="A12" s="11" t="s">
        <v>11</v>
      </c>
      <c r="B12" s="33">
        <f>Cameroun!B12+Centrafrique!B12+Congo!B12+Gabon!B12+'Guinée Equatoriale'!B12+Tchad!B12</f>
        <v>43748810</v>
      </c>
      <c r="C12" s="33">
        <f>Cameroun!C12+Centrafrique!C12+Congo!C12+Gabon!C12+'Guinée Equatoriale'!C12+Tchad!C12</f>
        <v>14618082</v>
      </c>
      <c r="D12" s="33">
        <f>Cameroun!D12+Centrafrique!D12+Congo!D12+Gabon!D12+'Guinée Equatoriale'!D12+Tchad!D12</f>
        <v>5357790</v>
      </c>
      <c r="E12" s="33">
        <f>Cameroun!E12+Centrafrique!E12+Congo!E12+Gabon!E12+'Guinée Equatoriale'!E12+Tchad!E12</f>
        <v>6394330</v>
      </c>
      <c r="F12" s="33">
        <f>Cameroun!F12+Centrafrique!F12+Congo!F12+Gabon!F12+'Guinée Equatoriale'!F12+Tchad!F12</f>
        <v>7998804</v>
      </c>
      <c r="G12" s="34">
        <f t="shared" si="0"/>
        <v>78117816</v>
      </c>
      <c r="H12" s="35">
        <f t="shared" si="1"/>
        <v>531687822000</v>
      </c>
    </row>
    <row r="13" spans="1:10" ht="24.95" customHeight="1" x14ac:dyDescent="0.2">
      <c r="A13" s="11" t="s">
        <v>12</v>
      </c>
      <c r="B13" s="33">
        <f>Cameroun!B13+Centrafrique!B13+Congo!B13+Gabon!B13+'Guinée Equatoriale'!B13+Tchad!B13</f>
        <v>45273115</v>
      </c>
      <c r="C13" s="33">
        <f>Cameroun!C13+Centrafrique!C13+Congo!C13+Gabon!C13+'Guinée Equatoriale'!C13+Tchad!C13</f>
        <v>14472081</v>
      </c>
      <c r="D13" s="33">
        <f>Cameroun!D13+Centrafrique!D13+Congo!D13+Gabon!D13+'Guinée Equatoriale'!D13+Tchad!D13</f>
        <v>4620982</v>
      </c>
      <c r="E13" s="33">
        <f>Cameroun!E13+Centrafrique!E13+Congo!E13+Gabon!E13+'Guinée Equatoriale'!E13+Tchad!E13</f>
        <v>5286202</v>
      </c>
      <c r="F13" s="33">
        <f>Cameroun!F13+Centrafrique!F13+Congo!F13+Gabon!F13+'Guinée Equatoriale'!F13+Tchad!F13</f>
        <v>5450389</v>
      </c>
      <c r="G13" s="34">
        <f t="shared" si="0"/>
        <v>75102769</v>
      </c>
      <c r="H13" s="35">
        <f t="shared" si="1"/>
        <v>542344915500</v>
      </c>
    </row>
    <row r="14" spans="1:10" ht="24.95" customHeight="1" x14ac:dyDescent="0.2">
      <c r="A14" s="11" t="s">
        <v>13</v>
      </c>
      <c r="B14" s="33">
        <f>Cameroun!B14+Centrafrique!B14+Congo!B14+Gabon!B14+'Guinée Equatoriale'!B14+Tchad!B14</f>
        <v>43359678</v>
      </c>
      <c r="C14" s="33">
        <f>Cameroun!C14+Centrafrique!C14+Congo!C14+Gabon!C14+'Guinée Equatoriale'!C14+Tchad!C14</f>
        <v>14901021</v>
      </c>
      <c r="D14" s="33">
        <f>Cameroun!D14+Centrafrique!D14+Congo!D14+Gabon!D14+'Guinée Equatoriale'!D14+Tchad!D14</f>
        <v>5849616</v>
      </c>
      <c r="E14" s="33">
        <f>Cameroun!E14+Centrafrique!E14+Congo!E14+Gabon!E14+'Guinée Equatoriale'!E14+Tchad!E14</f>
        <v>5223027</v>
      </c>
      <c r="F14" s="33">
        <f>Cameroun!F14+Centrafrique!F14+Congo!F14+Gabon!F14+'Guinée Equatoriale'!F14+Tchad!F14</f>
        <v>6537764</v>
      </c>
      <c r="G14" s="34">
        <f t="shared" si="0"/>
        <v>75871106</v>
      </c>
      <c r="H14" s="35">
        <f t="shared" si="1"/>
        <v>528293026000</v>
      </c>
    </row>
    <row r="15" spans="1:10" ht="24.95" customHeight="1" x14ac:dyDescent="0.2">
      <c r="A15" s="11" t="s">
        <v>14</v>
      </c>
      <c r="B15" s="33">
        <f>Cameroun!B15+Centrafrique!B15+Congo!B15+Gabon!B15+'Guinée Equatoriale'!B15+Tchad!B15</f>
        <v>42101473</v>
      </c>
      <c r="C15" s="33">
        <f>Cameroun!C15+Centrafrique!C15+Congo!C15+Gabon!C15+'Guinée Equatoriale'!C15+Tchad!C15</f>
        <v>13941485</v>
      </c>
      <c r="D15" s="33">
        <f>Cameroun!D15+Centrafrique!D15+Congo!D15+Gabon!D15+'Guinée Equatoriale'!D15+Tchad!D15</f>
        <v>5064749</v>
      </c>
      <c r="E15" s="33">
        <f>Cameroun!E15+Centrafrique!E15+Congo!E15+Gabon!E15+'Guinée Equatoriale'!E15+Tchad!E15</f>
        <v>5753341</v>
      </c>
      <c r="F15" s="33">
        <f>Cameroun!F15+Centrafrique!F15+Congo!F15+Gabon!F15+'Guinée Equatoriale'!F15+Tchad!F15</f>
        <v>5497252</v>
      </c>
      <c r="G15" s="34">
        <f t="shared" si="0"/>
        <v>72358300</v>
      </c>
      <c r="H15" s="35">
        <f t="shared" si="1"/>
        <v>509353620000</v>
      </c>
    </row>
    <row r="16" spans="1:10" ht="24.95" customHeight="1" thickBot="1" x14ac:dyDescent="0.25">
      <c r="A16" s="11" t="s">
        <v>15</v>
      </c>
      <c r="B16" s="33">
        <f>Cameroun!B16+Centrafrique!B16+Congo!B16+Gabon!B16+'Guinée Equatoriale'!B16+Tchad!B16</f>
        <v>37182581</v>
      </c>
      <c r="C16" s="33">
        <f>Cameroun!C16+Centrafrique!C16+Congo!C16+Gabon!C16+'Guinée Equatoriale'!C16+Tchad!C16</f>
        <v>13337923</v>
      </c>
      <c r="D16" s="33">
        <f>Cameroun!D16+Centrafrique!D16+Congo!D16+Gabon!D16+'Guinée Equatoriale'!D16+Tchad!D16</f>
        <v>4730022</v>
      </c>
      <c r="E16" s="33">
        <f>Cameroun!E16+Centrafrique!E16+Congo!E16+Gabon!E16+'Guinée Equatoriale'!E16+Tchad!E16</f>
        <v>4098181</v>
      </c>
      <c r="F16" s="33">
        <f>Cameroun!F16+Centrafrique!F16+Congo!F16+Gabon!F16+'Guinée Equatoriale'!F16+Tchad!F16</f>
        <v>4744112</v>
      </c>
      <c r="G16" s="34">
        <f t="shared" si="0"/>
        <v>64092819</v>
      </c>
      <c r="H16" s="35">
        <f t="shared" si="1"/>
        <v>454445706000</v>
      </c>
    </row>
    <row r="17" spans="1:8" ht="24.95" customHeight="1" thickBot="1" x14ac:dyDescent="0.25">
      <c r="A17" s="12" t="s">
        <v>16</v>
      </c>
      <c r="B17" s="22">
        <f>SUM(B5:B16)</f>
        <v>559555483</v>
      </c>
      <c r="C17" s="22">
        <f t="shared" ref="C17:H17" si="2">SUM(C5:C16)</f>
        <v>145070058</v>
      </c>
      <c r="D17" s="22">
        <f t="shared" si="2"/>
        <v>54373589</v>
      </c>
      <c r="E17" s="22">
        <f t="shared" si="2"/>
        <v>71498151</v>
      </c>
      <c r="F17" s="22">
        <f t="shared" si="2"/>
        <v>78858558</v>
      </c>
      <c r="G17" s="22">
        <f t="shared" si="2"/>
        <v>909355839</v>
      </c>
      <c r="H17" s="22">
        <f t="shared" si="2"/>
        <v>6540579728000</v>
      </c>
    </row>
    <row r="18" spans="1:8" ht="20.100000000000001" customHeight="1" thickTop="1" x14ac:dyDescent="0.2"/>
    <row r="35" spans="1:10" ht="20.100000000000001" customHeight="1" x14ac:dyDescent="0.2">
      <c r="A35" s="1"/>
      <c r="B35" s="1"/>
      <c r="C35" s="1"/>
      <c r="D35" s="39" t="s">
        <v>32</v>
      </c>
      <c r="E35" s="4"/>
      <c r="F35" s="4"/>
      <c r="G35" s="1"/>
      <c r="H35" s="1"/>
      <c r="I35" s="1"/>
      <c r="J35" s="1"/>
    </row>
    <row r="36" spans="1:10" ht="20.100000000000001" customHeight="1" thickBot="1" x14ac:dyDescent="0.25">
      <c r="A36" s="4" t="s">
        <v>22</v>
      </c>
      <c r="B36" s="4"/>
      <c r="C36" s="4"/>
      <c r="D36" s="4"/>
      <c r="E36" s="5" t="s">
        <v>0</v>
      </c>
      <c r="F36" s="4"/>
      <c r="G36" s="3"/>
      <c r="H36" s="14" t="str">
        <f>+H3</f>
        <v>Exercice : 2023</v>
      </c>
      <c r="I36" s="3"/>
      <c r="J36" s="6"/>
    </row>
    <row r="37" spans="1:10" ht="24.95" customHeight="1" thickTop="1" thickBot="1" x14ac:dyDescent="0.25">
      <c r="A37" s="18" t="s">
        <v>1</v>
      </c>
      <c r="B37" s="19">
        <v>10000</v>
      </c>
      <c r="C37" s="19">
        <v>5000</v>
      </c>
      <c r="D37" s="19">
        <v>2000</v>
      </c>
      <c r="E37" s="19">
        <v>1000</v>
      </c>
      <c r="F37" s="20">
        <v>500</v>
      </c>
      <c r="G37" s="20" t="s">
        <v>2</v>
      </c>
      <c r="H37" s="21" t="s">
        <v>3</v>
      </c>
    </row>
    <row r="38" spans="1:10" ht="24.95" customHeight="1" x14ac:dyDescent="0.2">
      <c r="A38" s="11" t="s">
        <v>4</v>
      </c>
      <c r="B38" s="33">
        <f>Cameroun!B22+Centrafrique!B22+Congo!B22+Gabon!B22+'Guinée Equatoriale'!B22+Tchad!B22</f>
        <v>48559004</v>
      </c>
      <c r="C38" s="33">
        <f>Cameroun!C22+Centrafrique!C22+Congo!C22+Gabon!C22+'Guinée Equatoriale'!C22+Tchad!C22</f>
        <v>14622693</v>
      </c>
      <c r="D38" s="33">
        <f>Cameroun!D22+Centrafrique!D22+Congo!D22+Gabon!D22+'Guinée Equatoriale'!D22+Tchad!D22</f>
        <v>7290880</v>
      </c>
      <c r="E38" s="33">
        <f>Cameroun!E22+Centrafrique!E22+Congo!E22+Gabon!E22+'Guinée Equatoriale'!E22+Tchad!E22</f>
        <v>9241232</v>
      </c>
      <c r="F38" s="33">
        <f>Cameroun!F22+Centrafrique!F22+Congo!F22+Gabon!F22+'Guinée Equatoriale'!F22+Tchad!F22</f>
        <v>10528776</v>
      </c>
      <c r="G38" s="34">
        <f>SUM(B38:F38)</f>
        <v>90242585</v>
      </c>
      <c r="H38" s="35">
        <f>+B38*10000+C38*5000+D38*2000+E38*1000+F38*500</f>
        <v>587790885000</v>
      </c>
    </row>
    <row r="39" spans="1:10" ht="24.95" customHeight="1" x14ac:dyDescent="0.2">
      <c r="A39" s="11" t="s">
        <v>5</v>
      </c>
      <c r="B39" s="33">
        <f>Cameroun!B23+Centrafrique!B23+Congo!B23+Gabon!B23+'Guinée Equatoriale'!B23+Tchad!B23</f>
        <v>44276041</v>
      </c>
      <c r="C39" s="33">
        <f>Cameroun!C23+Centrafrique!C23+Congo!C23+Gabon!C23+'Guinée Equatoriale'!C23+Tchad!C23</f>
        <v>16409372</v>
      </c>
      <c r="D39" s="33">
        <f>Cameroun!D23+Centrafrique!D23+Congo!D23+Gabon!D23+'Guinée Equatoriale'!D23+Tchad!D23</f>
        <v>8012715</v>
      </c>
      <c r="E39" s="33">
        <f>Cameroun!E23+Centrafrique!E23+Congo!E23+Gabon!E23+'Guinée Equatoriale'!E23+Tchad!E23</f>
        <v>8764795</v>
      </c>
      <c r="F39" s="33">
        <f>Cameroun!F23+Centrafrique!F23+Congo!F23+Gabon!F23+'Guinée Equatoriale'!F23+Tchad!F23</f>
        <v>10730432</v>
      </c>
      <c r="G39" s="34">
        <f t="shared" ref="G39:G49" si="3">SUM(B39:F39)</f>
        <v>88193355</v>
      </c>
      <c r="H39" s="35">
        <f t="shared" ref="H39:H49" si="4">+B39*10000+C39*5000+D39*2000+E39*1000+F39*500</f>
        <v>554962711000</v>
      </c>
    </row>
    <row r="40" spans="1:10" ht="24.95" customHeight="1" x14ac:dyDescent="0.2">
      <c r="A40" s="11" t="s">
        <v>6</v>
      </c>
      <c r="B40" s="33">
        <f>Cameroun!B24+Centrafrique!B24+Congo!B24+Gabon!B24+'Guinée Equatoriale'!B24+Tchad!B24</f>
        <v>41984086</v>
      </c>
      <c r="C40" s="33">
        <f>Cameroun!C24+Centrafrique!C24+Congo!C24+Gabon!C24+'Guinée Equatoriale'!C24+Tchad!C24</f>
        <v>27139536</v>
      </c>
      <c r="D40" s="33">
        <f>Cameroun!D24+Centrafrique!D24+Congo!D24+Gabon!D24+'Guinée Equatoriale'!D24+Tchad!D24</f>
        <v>9869618</v>
      </c>
      <c r="E40" s="33">
        <f>Cameroun!E24+Centrafrique!E24+Congo!E24+Gabon!E24+'Guinée Equatoriale'!E24+Tchad!E24</f>
        <v>10074532</v>
      </c>
      <c r="F40" s="33">
        <f>Cameroun!F24+Centrafrique!F24+Congo!F24+Gabon!F24+'Guinée Equatoriale'!F24+Tchad!F24</f>
        <v>10035652</v>
      </c>
      <c r="G40" s="34">
        <f t="shared" si="3"/>
        <v>99103424</v>
      </c>
      <c r="H40" s="35">
        <f t="shared" si="4"/>
        <v>590370134000</v>
      </c>
    </row>
    <row r="41" spans="1:10" ht="24.95" customHeight="1" x14ac:dyDescent="0.2">
      <c r="A41" s="11" t="s">
        <v>7</v>
      </c>
      <c r="B41" s="33">
        <f>Cameroun!B25+Centrafrique!B25+Congo!B25+Gabon!B25+'Guinée Equatoriale'!B25+Tchad!B25</f>
        <v>30052442</v>
      </c>
      <c r="C41" s="33">
        <f>Cameroun!C25+Centrafrique!C25+Congo!C25+Gabon!C25+'Guinée Equatoriale'!C25+Tchad!C25</f>
        <v>15831307</v>
      </c>
      <c r="D41" s="33">
        <f>Cameroun!D25+Centrafrique!D25+Congo!D25+Gabon!D25+'Guinée Equatoriale'!D25+Tchad!D25</f>
        <v>7502267</v>
      </c>
      <c r="E41" s="33">
        <f>Cameroun!E25+Centrafrique!E25+Congo!E25+Gabon!E25+'Guinée Equatoriale'!E25+Tchad!E25</f>
        <v>6491090</v>
      </c>
      <c r="F41" s="33">
        <f>Cameroun!F25+Centrafrique!F25+Congo!F25+Gabon!F25+'Guinée Equatoriale'!F25+Tchad!F25</f>
        <v>7206537</v>
      </c>
      <c r="G41" s="34">
        <f t="shared" si="3"/>
        <v>67083643</v>
      </c>
      <c r="H41" s="35">
        <f t="shared" si="4"/>
        <v>404779847500</v>
      </c>
    </row>
    <row r="42" spans="1:10" ht="24.95" customHeight="1" x14ac:dyDescent="0.2">
      <c r="A42" s="11" t="s">
        <v>19</v>
      </c>
      <c r="B42" s="33">
        <f>Cameroun!B26+Centrafrique!B26+Congo!B26+Gabon!B26+'Guinée Equatoriale'!B26+Tchad!B26</f>
        <v>39531339</v>
      </c>
      <c r="C42" s="33">
        <f>Cameroun!C26+Centrafrique!C26+Congo!C26+Gabon!C26+'Guinée Equatoriale'!C26+Tchad!C26</f>
        <v>20192029</v>
      </c>
      <c r="D42" s="33">
        <f>Cameroun!D26+Centrafrique!D26+Congo!D26+Gabon!D26+'Guinée Equatoriale'!D26+Tchad!D26</f>
        <v>8602922</v>
      </c>
      <c r="E42" s="33">
        <f>Cameroun!E26+Centrafrique!E26+Congo!E26+Gabon!E26+'Guinée Equatoriale'!E26+Tchad!E26</f>
        <v>6601541</v>
      </c>
      <c r="F42" s="33">
        <f>Cameroun!F26+Centrafrique!F26+Congo!F26+Gabon!F26+'Guinée Equatoriale'!F26+Tchad!F26</f>
        <v>6262103</v>
      </c>
      <c r="G42" s="34">
        <f t="shared" si="3"/>
        <v>81189934</v>
      </c>
      <c r="H42" s="35">
        <f t="shared" si="4"/>
        <v>523211971500</v>
      </c>
    </row>
    <row r="43" spans="1:10" ht="24.95" customHeight="1" x14ac:dyDescent="0.2">
      <c r="A43" s="11" t="s">
        <v>9</v>
      </c>
      <c r="B43" s="33">
        <f>Cameroun!B27+Centrafrique!B27+Congo!B27+Gabon!B27+'Guinée Equatoriale'!B27+Tchad!B27</f>
        <v>44470568</v>
      </c>
      <c r="C43" s="33">
        <f>Cameroun!C27+Centrafrique!C27+Congo!C27+Gabon!C27+'Guinée Equatoriale'!C27+Tchad!C27</f>
        <v>15426492</v>
      </c>
      <c r="D43" s="33">
        <f>Cameroun!D27+Centrafrique!D27+Congo!D27+Gabon!D27+'Guinée Equatoriale'!D27+Tchad!D27</f>
        <v>7190764</v>
      </c>
      <c r="E43" s="33">
        <f>Cameroun!E27+Centrafrique!E27+Congo!E27+Gabon!E27+'Guinée Equatoriale'!E27+Tchad!E27</f>
        <v>6974508</v>
      </c>
      <c r="F43" s="33">
        <f>Cameroun!F27+Centrafrique!F27+Congo!F27+Gabon!F27+'Guinée Equatoriale'!F27+Tchad!F27</f>
        <v>7250182</v>
      </c>
      <c r="G43" s="34">
        <f t="shared" si="3"/>
        <v>81312514</v>
      </c>
      <c r="H43" s="35">
        <f t="shared" si="4"/>
        <v>546819267000</v>
      </c>
    </row>
    <row r="44" spans="1:10" ht="24.95" customHeight="1" x14ac:dyDescent="0.2">
      <c r="A44" s="11" t="s">
        <v>10</v>
      </c>
      <c r="B44" s="33">
        <f>Cameroun!B28+Centrafrique!B28+Congo!B28+Gabon!B28+'Guinée Equatoriale'!B28+Tchad!B28</f>
        <v>48354619</v>
      </c>
      <c r="C44" s="33">
        <f>Cameroun!C28+Centrafrique!C28+Congo!C28+Gabon!C28+'Guinée Equatoriale'!C28+Tchad!C28</f>
        <v>16783279</v>
      </c>
      <c r="D44" s="33">
        <f>Cameroun!D28+Centrafrique!D28+Congo!D28+Gabon!D28+'Guinée Equatoriale'!D28+Tchad!D28</f>
        <v>7591638</v>
      </c>
      <c r="E44" s="33">
        <f>Cameroun!E28+Centrafrique!E28+Congo!E28+Gabon!E28+'Guinée Equatoriale'!E28+Tchad!E28</f>
        <v>6736173</v>
      </c>
      <c r="F44" s="33">
        <f>Cameroun!F28+Centrafrique!F28+Congo!F28+Gabon!F28+'Guinée Equatoriale'!F28+Tchad!F28</f>
        <v>7794357</v>
      </c>
      <c r="G44" s="34">
        <f t="shared" si="3"/>
        <v>87260066</v>
      </c>
      <c r="H44" s="35">
        <f t="shared" si="4"/>
        <v>593279212500</v>
      </c>
    </row>
    <row r="45" spans="1:10" ht="24.95" customHeight="1" x14ac:dyDescent="0.2">
      <c r="A45" s="11" t="s">
        <v>11</v>
      </c>
      <c r="B45" s="33">
        <f>Cameroun!B29+Centrafrique!B29+Congo!B29+Gabon!B29+'Guinée Equatoriale'!B29+Tchad!B29</f>
        <v>52664447</v>
      </c>
      <c r="C45" s="33">
        <f>Cameroun!C29+Centrafrique!C29+Congo!C29+Gabon!C29+'Guinée Equatoriale'!C29+Tchad!C29</f>
        <v>17037075</v>
      </c>
      <c r="D45" s="33">
        <f>Cameroun!D29+Centrafrique!D29+Congo!D29+Gabon!D29+'Guinée Equatoriale'!D29+Tchad!D29</f>
        <v>5899224</v>
      </c>
      <c r="E45" s="33">
        <f>Cameroun!E29+Centrafrique!E29+Congo!E29+Gabon!E29+'Guinée Equatoriale'!E29+Tchad!E29</f>
        <v>5657351</v>
      </c>
      <c r="F45" s="33">
        <f>Cameroun!F29+Centrafrique!F29+Congo!F29+Gabon!F29+'Guinée Equatoriale'!F29+Tchad!F29</f>
        <v>6755844</v>
      </c>
      <c r="G45" s="34">
        <f t="shared" si="3"/>
        <v>88013941</v>
      </c>
      <c r="H45" s="35">
        <f t="shared" si="4"/>
        <v>632663566000</v>
      </c>
    </row>
    <row r="46" spans="1:10" ht="24.95" customHeight="1" x14ac:dyDescent="0.2">
      <c r="A46" s="11" t="s">
        <v>12</v>
      </c>
      <c r="B46" s="33">
        <f>Cameroun!B30+Centrafrique!B30+Congo!B30+Gabon!B30+'Guinée Equatoriale'!B30+Tchad!B30</f>
        <v>41477350</v>
      </c>
      <c r="C46" s="33">
        <f>Cameroun!C30+Centrafrique!C30+Congo!C30+Gabon!C30+'Guinée Equatoriale'!C30+Tchad!C30</f>
        <v>13892974</v>
      </c>
      <c r="D46" s="33">
        <f>Cameroun!D30+Centrafrique!D30+Congo!D30+Gabon!D30+'Guinée Equatoriale'!D30+Tchad!D30</f>
        <v>4843545</v>
      </c>
      <c r="E46" s="33">
        <f>Cameroun!E30+Centrafrique!E30+Congo!E30+Gabon!E30+'Guinée Equatoriale'!E30+Tchad!E30</f>
        <v>5295038</v>
      </c>
      <c r="F46" s="33">
        <f>Cameroun!F30+Centrafrique!F30+Congo!F30+Gabon!F30+'Guinée Equatoriale'!F30+Tchad!F30</f>
        <v>5694922</v>
      </c>
      <c r="G46" s="34">
        <f t="shared" si="3"/>
        <v>71203829</v>
      </c>
      <c r="H46" s="35">
        <f t="shared" si="4"/>
        <v>502067959000</v>
      </c>
    </row>
    <row r="47" spans="1:10" ht="24.95" customHeight="1" x14ac:dyDescent="0.2">
      <c r="A47" s="11" t="s">
        <v>13</v>
      </c>
      <c r="B47" s="33">
        <f>Cameroun!B31+Centrafrique!B31+Congo!B31+Gabon!B31+'Guinée Equatoriale'!B31+Tchad!B31</f>
        <v>47658919</v>
      </c>
      <c r="C47" s="33">
        <f>Cameroun!C31+Centrafrique!C31+Congo!C31+Gabon!C31+'Guinée Equatoriale'!C31+Tchad!C31</f>
        <v>16000060</v>
      </c>
      <c r="D47" s="33">
        <f>Cameroun!D31+Centrafrique!D31+Congo!D31+Gabon!D31+'Guinée Equatoriale'!D31+Tchad!D31</f>
        <v>6061897</v>
      </c>
      <c r="E47" s="33">
        <f>Cameroun!E31+Centrafrique!E31+Congo!E31+Gabon!E31+'Guinée Equatoriale'!E31+Tchad!E31</f>
        <v>5505225</v>
      </c>
      <c r="F47" s="33">
        <f>Cameroun!F31+Centrafrique!F31+Congo!F31+Gabon!F31+'Guinée Equatoriale'!F31+Tchad!F31</f>
        <v>6469973</v>
      </c>
      <c r="G47" s="34">
        <f t="shared" si="3"/>
        <v>81696074</v>
      </c>
      <c r="H47" s="35">
        <f t="shared" si="4"/>
        <v>577453495500</v>
      </c>
    </row>
    <row r="48" spans="1:10" ht="24.95" customHeight="1" x14ac:dyDescent="0.2">
      <c r="A48" s="11" t="s">
        <v>14</v>
      </c>
      <c r="B48" s="33">
        <f>Cameroun!B32+Centrafrique!B32+Congo!B32+Gabon!B32+'Guinée Equatoriale'!B32+Tchad!B32</f>
        <v>46870750</v>
      </c>
      <c r="C48" s="33">
        <f>Cameroun!C32+Centrafrique!C32+Congo!C32+Gabon!C32+'Guinée Equatoriale'!C32+Tchad!C32</f>
        <v>17626337</v>
      </c>
      <c r="D48" s="33">
        <f>Cameroun!D32+Centrafrique!D32+Congo!D32+Gabon!D32+'Guinée Equatoriale'!D32+Tchad!D32</f>
        <v>6873572</v>
      </c>
      <c r="E48" s="33">
        <f>Cameroun!E32+Centrafrique!E32+Congo!E32+Gabon!E32+'Guinée Equatoriale'!E32+Tchad!E32</f>
        <v>5918931</v>
      </c>
      <c r="F48" s="33">
        <f>Cameroun!F32+Centrafrique!F32+Congo!F32+Gabon!F32+'Guinée Equatoriale'!F32+Tchad!F32</f>
        <v>6455337</v>
      </c>
      <c r="G48" s="34">
        <f t="shared" si="3"/>
        <v>83744927</v>
      </c>
      <c r="H48" s="35">
        <f t="shared" si="4"/>
        <v>579732928500</v>
      </c>
    </row>
    <row r="49" spans="1:10" ht="24.95" customHeight="1" thickBot="1" x14ac:dyDescent="0.25">
      <c r="A49" s="11" t="s">
        <v>15</v>
      </c>
      <c r="B49" s="33">
        <f>Cameroun!B33+Centrafrique!B33+Congo!B33+Gabon!B33+'Guinée Equatoriale'!B33+Tchad!B33</f>
        <v>61328057</v>
      </c>
      <c r="C49" s="33">
        <f>Cameroun!C33+Centrafrique!C33+Congo!C33+Gabon!C33+'Guinée Equatoriale'!C33+Tchad!C33</f>
        <v>23231997</v>
      </c>
      <c r="D49" s="33">
        <f>Cameroun!D33+Centrafrique!D33+Congo!D33+Gabon!D33+'Guinée Equatoriale'!D33+Tchad!D33</f>
        <v>8601975</v>
      </c>
      <c r="E49" s="33">
        <f>Cameroun!E33+Centrafrique!E33+Congo!E33+Gabon!E33+'Guinée Equatoriale'!E33+Tchad!E33</f>
        <v>8311572</v>
      </c>
      <c r="F49" s="33">
        <f>Cameroun!F33+Centrafrique!F33+Congo!F33+Gabon!F33+'Guinée Equatoriale'!F33+Tchad!F33</f>
        <v>9505783</v>
      </c>
      <c r="G49" s="34">
        <f t="shared" si="3"/>
        <v>110979384</v>
      </c>
      <c r="H49" s="35">
        <f t="shared" si="4"/>
        <v>759708968500</v>
      </c>
    </row>
    <row r="50" spans="1:10" ht="24.95" customHeight="1" thickBot="1" x14ac:dyDescent="0.25">
      <c r="A50" s="12" t="s">
        <v>16</v>
      </c>
      <c r="B50" s="22">
        <f t="shared" ref="B50:H50" si="5">SUM(B38:B49)</f>
        <v>547227622</v>
      </c>
      <c r="C50" s="22">
        <f t="shared" si="5"/>
        <v>214193151</v>
      </c>
      <c r="D50" s="22">
        <f t="shared" si="5"/>
        <v>88341017</v>
      </c>
      <c r="E50" s="22">
        <f t="shared" si="5"/>
        <v>85571988</v>
      </c>
      <c r="F50" s="22">
        <f t="shared" si="5"/>
        <v>94689898</v>
      </c>
      <c r="G50" s="22">
        <f t="shared" si="5"/>
        <v>1030023676</v>
      </c>
      <c r="H50" s="22">
        <f t="shared" si="5"/>
        <v>6852840946000</v>
      </c>
    </row>
    <row r="51" spans="1:10" ht="20.100000000000001" customHeight="1" thickTop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0.10000000000000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0.10000000000000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0.10000000000000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0.10000000000000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0.10000000000000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20.10000000000000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0.10000000000000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20.10000000000000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20.10000000000000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20.10000000000000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20.10000000000000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0.10000000000000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1" ht="20.10000000000000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1" ht="20.10000000000000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1" ht="20.10000000000000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1" ht="20.10000000000000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70" spans="1:11" ht="20.100000000000001" customHeight="1" x14ac:dyDescent="0.2">
      <c r="A70" s="1"/>
      <c r="B70" s="1"/>
      <c r="C70" s="1"/>
      <c r="D70" s="40" t="s">
        <v>31</v>
      </c>
      <c r="E70" s="4"/>
      <c r="F70" s="4"/>
      <c r="G70" s="1"/>
      <c r="H70" s="1"/>
      <c r="I70" s="1"/>
      <c r="J70" s="1"/>
      <c r="K70" s="1"/>
    </row>
    <row r="71" spans="1:11" ht="20.100000000000001" customHeight="1" thickBot="1" x14ac:dyDescent="0.25">
      <c r="A71" s="4" t="s">
        <v>22</v>
      </c>
      <c r="B71" s="4"/>
      <c r="C71" s="4"/>
      <c r="D71" s="4"/>
      <c r="E71" s="5" t="s">
        <v>27</v>
      </c>
      <c r="F71" s="4"/>
      <c r="G71" s="4"/>
      <c r="H71" s="4"/>
      <c r="I71" s="4"/>
      <c r="J71" s="3"/>
      <c r="K71" s="14" t="str">
        <f>+H36</f>
        <v>Exercice : 2023</v>
      </c>
    </row>
    <row r="72" spans="1:11" ht="20.100000000000001" customHeight="1" thickTop="1" thickBot="1" x14ac:dyDescent="0.25">
      <c r="A72" s="7" t="s">
        <v>1</v>
      </c>
      <c r="B72" s="8">
        <v>500</v>
      </c>
      <c r="C72" s="8">
        <v>100</v>
      </c>
      <c r="D72" s="8">
        <v>50</v>
      </c>
      <c r="E72" s="8">
        <v>25</v>
      </c>
      <c r="F72" s="9">
        <v>10</v>
      </c>
      <c r="G72" s="9">
        <v>5</v>
      </c>
      <c r="H72" s="9">
        <v>2</v>
      </c>
      <c r="I72" s="9">
        <v>1</v>
      </c>
      <c r="J72" s="9" t="s">
        <v>2</v>
      </c>
      <c r="K72" s="10" t="s">
        <v>3</v>
      </c>
    </row>
    <row r="73" spans="1:11" ht="20.100000000000001" customHeight="1" x14ac:dyDescent="0.2">
      <c r="A73" s="11" t="s">
        <v>4</v>
      </c>
      <c r="B73" s="33">
        <f>Cameroun!B40+Centrafrique!B40+Congo!B40+Gabon!B40+'Guinée Equatoriale'!B40+Tchad!B40</f>
        <v>0</v>
      </c>
      <c r="C73" s="33">
        <f>Cameroun!C40+Centrafrique!C40+Congo!C40+Gabon!C40+'Guinée Equatoriale'!C40+Tchad!C40</f>
        <v>0</v>
      </c>
      <c r="D73" s="33">
        <f>Cameroun!D40+Centrafrique!D40+Congo!D40+Gabon!D40+'Guinée Equatoriale'!D40+Tchad!D40</f>
        <v>0</v>
      </c>
      <c r="E73" s="33">
        <f>Cameroun!E40+Centrafrique!E40+Congo!E40+Gabon!E40+'Guinée Equatoriale'!E40+Tchad!E40</f>
        <v>0</v>
      </c>
      <c r="F73" s="33">
        <f>Cameroun!F40+Centrafrique!F40+Congo!F40+Gabon!F40+'Guinée Equatoriale'!F40+Tchad!F40</f>
        <v>0</v>
      </c>
      <c r="G73" s="33">
        <f>Cameroun!G40+Centrafrique!G40+Congo!G40+Gabon!G40+'Guinée Equatoriale'!G40+Tchad!G40</f>
        <v>0</v>
      </c>
      <c r="H73" s="33">
        <f>Cameroun!H40+Centrafrique!H40+Congo!H40+Gabon!H40+'Guinée Equatoriale'!H40+Tchad!H40</f>
        <v>0</v>
      </c>
      <c r="I73" s="33">
        <f>Cameroun!I40+Centrafrique!I40+Congo!I40+Gabon!I40+'Guinée Equatoriale'!I40+Tchad!I40</f>
        <v>0</v>
      </c>
      <c r="J73" s="36">
        <f>SUM(B73:I73)</f>
        <v>0</v>
      </c>
      <c r="K73" s="37">
        <f>B73*500+C73*100+D73*50+E73*25+F73*10+G73*5+H73*2+I73*1</f>
        <v>0</v>
      </c>
    </row>
    <row r="74" spans="1:11" ht="20.100000000000001" customHeight="1" x14ac:dyDescent="0.2">
      <c r="A74" s="11" t="s">
        <v>5</v>
      </c>
      <c r="B74" s="33">
        <f>Cameroun!B41+Centrafrique!B41+Congo!B41+Gabon!B41+'Guinée Equatoriale'!B41+Tchad!B41</f>
        <v>0</v>
      </c>
      <c r="C74" s="33">
        <f>Cameroun!C41+Centrafrique!C41+Congo!C41+Gabon!C41+'Guinée Equatoriale'!C41+Tchad!C41</f>
        <v>0</v>
      </c>
      <c r="D74" s="33">
        <f>Cameroun!D41+Centrafrique!D41+Congo!D41+Gabon!D41+'Guinée Equatoriale'!D41+Tchad!D41</f>
        <v>0</v>
      </c>
      <c r="E74" s="33">
        <f>Cameroun!E41+Centrafrique!E41+Congo!E41+Gabon!E41+'Guinée Equatoriale'!E41+Tchad!E41</f>
        <v>0</v>
      </c>
      <c r="F74" s="33">
        <f>Cameroun!F41+Centrafrique!F41+Congo!F41+Gabon!F41+'Guinée Equatoriale'!F41+Tchad!F41</f>
        <v>0</v>
      </c>
      <c r="G74" s="33">
        <f>Cameroun!G41+Centrafrique!G41+Congo!G41+Gabon!G41+'Guinée Equatoriale'!G41+Tchad!G41</f>
        <v>0</v>
      </c>
      <c r="H74" s="33">
        <f>Cameroun!H41+Centrafrique!H41+Congo!H41+Gabon!H41+'Guinée Equatoriale'!H41+Tchad!H41</f>
        <v>0</v>
      </c>
      <c r="I74" s="33">
        <f>Cameroun!I41+Centrafrique!I41+Congo!I41+Gabon!I41+'Guinée Equatoriale'!I41+Tchad!I41</f>
        <v>0</v>
      </c>
      <c r="J74" s="36">
        <f t="shared" ref="J74:J84" si="6">SUM(B74:I74)</f>
        <v>0</v>
      </c>
      <c r="K74" s="37">
        <f t="shared" ref="K74:K84" si="7">B74*500+C74*100+D74*50+E74*25+F74*10+G74*5+H74*2+I74*1</f>
        <v>0</v>
      </c>
    </row>
    <row r="75" spans="1:11" ht="20.100000000000001" customHeight="1" x14ac:dyDescent="0.2">
      <c r="A75" s="11" t="s">
        <v>6</v>
      </c>
      <c r="B75" s="33">
        <f>Cameroun!B42+Centrafrique!B42+Congo!B42+Gabon!B42+'Guinée Equatoriale'!B42+Tchad!B42</f>
        <v>0</v>
      </c>
      <c r="C75" s="33">
        <f>Cameroun!C42+Centrafrique!C42+Congo!C42+Gabon!C42+'Guinée Equatoriale'!C42+Tchad!C42</f>
        <v>0</v>
      </c>
      <c r="D75" s="33">
        <f>Cameroun!D42+Centrafrique!D42+Congo!D42+Gabon!D42+'Guinée Equatoriale'!D42+Tchad!D42</f>
        <v>0</v>
      </c>
      <c r="E75" s="33">
        <f>Cameroun!E42+Centrafrique!E42+Congo!E42+Gabon!E42+'Guinée Equatoriale'!E42+Tchad!E42</f>
        <v>0</v>
      </c>
      <c r="F75" s="33">
        <f>Cameroun!F42+Centrafrique!F42+Congo!F42+Gabon!F42+'Guinée Equatoriale'!F42+Tchad!F42</f>
        <v>0</v>
      </c>
      <c r="G75" s="33">
        <f>Cameroun!G42+Centrafrique!G42+Congo!G42+Gabon!G42+'Guinée Equatoriale'!G42+Tchad!G42</f>
        <v>0</v>
      </c>
      <c r="H75" s="33">
        <f>Cameroun!H42+Centrafrique!H42+Congo!H42+Gabon!H42+'Guinée Equatoriale'!H42+Tchad!H42</f>
        <v>0</v>
      </c>
      <c r="I75" s="33">
        <f>Cameroun!I42+Centrafrique!I42+Congo!I42+Gabon!I42+'Guinée Equatoriale'!I42+Tchad!I42</f>
        <v>0</v>
      </c>
      <c r="J75" s="36">
        <f t="shared" si="6"/>
        <v>0</v>
      </c>
      <c r="K75" s="37">
        <f t="shared" si="7"/>
        <v>0</v>
      </c>
    </row>
    <row r="76" spans="1:11" ht="20.100000000000001" customHeight="1" x14ac:dyDescent="0.2">
      <c r="A76" s="11" t="s">
        <v>7</v>
      </c>
      <c r="B76" s="33">
        <f>Cameroun!B43+Centrafrique!B43+Congo!B43+Gabon!B43+'Guinée Equatoriale'!B43+Tchad!B43</f>
        <v>0</v>
      </c>
      <c r="C76" s="33">
        <f>Cameroun!C43+Centrafrique!C43+Congo!C43+Gabon!C43+'Guinée Equatoriale'!C43+Tchad!C43</f>
        <v>0</v>
      </c>
      <c r="D76" s="33">
        <f>Cameroun!D43+Centrafrique!D43+Congo!D43+Gabon!D43+'Guinée Equatoriale'!D43+Tchad!D43</f>
        <v>0</v>
      </c>
      <c r="E76" s="33">
        <f>Cameroun!E43+Centrafrique!E43+Congo!E43+Gabon!E43+'Guinée Equatoriale'!E43+Tchad!E43</f>
        <v>0</v>
      </c>
      <c r="F76" s="33">
        <f>Cameroun!F43+Centrafrique!F43+Congo!F43+Gabon!F43+'Guinée Equatoriale'!F43+Tchad!F43</f>
        <v>0</v>
      </c>
      <c r="G76" s="33">
        <f>Cameroun!G43+Centrafrique!G43+Congo!G43+Gabon!G43+'Guinée Equatoriale'!G43+Tchad!G43</f>
        <v>0</v>
      </c>
      <c r="H76" s="33">
        <f>Cameroun!H43+Centrafrique!H43+Congo!H43+Gabon!H43+'Guinée Equatoriale'!H43+Tchad!H43</f>
        <v>0</v>
      </c>
      <c r="I76" s="33">
        <f>Cameroun!I43+Centrafrique!I43+Congo!I43+Gabon!I43+'Guinée Equatoriale'!I43+Tchad!I43</f>
        <v>0</v>
      </c>
      <c r="J76" s="36">
        <f t="shared" si="6"/>
        <v>0</v>
      </c>
      <c r="K76" s="37">
        <f t="shared" si="7"/>
        <v>0</v>
      </c>
    </row>
    <row r="77" spans="1:11" ht="20.100000000000001" customHeight="1" x14ac:dyDescent="0.2">
      <c r="A77" s="11" t="s">
        <v>8</v>
      </c>
      <c r="B77" s="33">
        <f>Cameroun!B44+Centrafrique!B44+Congo!B44+Gabon!B44+'Guinée Equatoriale'!B44+Tchad!B44</f>
        <v>0</v>
      </c>
      <c r="C77" s="33">
        <f>Cameroun!C44+Centrafrique!C44+Congo!C44+Gabon!C44+'Guinée Equatoriale'!C44+Tchad!C44</f>
        <v>0</v>
      </c>
      <c r="D77" s="33">
        <f>Cameroun!D44+Centrafrique!D44+Congo!D44+Gabon!D44+'Guinée Equatoriale'!D44+Tchad!D44</f>
        <v>0</v>
      </c>
      <c r="E77" s="33">
        <f>Cameroun!E44+Centrafrique!E44+Congo!E44+Gabon!E44+'Guinée Equatoriale'!E44+Tchad!E44</f>
        <v>0</v>
      </c>
      <c r="F77" s="33">
        <f>Cameroun!F44+Centrafrique!F44+Congo!F44+Gabon!F44+'Guinée Equatoriale'!F44+Tchad!F44</f>
        <v>0</v>
      </c>
      <c r="G77" s="33">
        <f>Cameroun!G44+Centrafrique!G44+Congo!G44+Gabon!G44+'Guinée Equatoriale'!G44+Tchad!G44</f>
        <v>0</v>
      </c>
      <c r="H77" s="33">
        <f>Cameroun!H44+Centrafrique!H44+Congo!H44+Gabon!H44+'Guinée Equatoriale'!H44+Tchad!H44</f>
        <v>0</v>
      </c>
      <c r="I77" s="33">
        <f>Cameroun!I44+Centrafrique!I44+Congo!I44+Gabon!I44+'Guinée Equatoriale'!I44+Tchad!I44</f>
        <v>0</v>
      </c>
      <c r="J77" s="36">
        <f t="shared" si="6"/>
        <v>0</v>
      </c>
      <c r="K77" s="37">
        <f t="shared" si="7"/>
        <v>0</v>
      </c>
    </row>
    <row r="78" spans="1:11" ht="20.100000000000001" customHeight="1" x14ac:dyDescent="0.2">
      <c r="A78" s="11" t="s">
        <v>9</v>
      </c>
      <c r="B78" s="33">
        <f>Cameroun!B45+Centrafrique!B45+Congo!B45+Gabon!B45+'Guinée Equatoriale'!B45+Tchad!B45</f>
        <v>0</v>
      </c>
      <c r="C78" s="33">
        <f>Cameroun!C45+Centrafrique!C45+Congo!C45+Gabon!C45+'Guinée Equatoriale'!C45+Tchad!C45</f>
        <v>0</v>
      </c>
      <c r="D78" s="33">
        <f>Cameroun!D45+Centrafrique!D45+Congo!D45+Gabon!D45+'Guinée Equatoriale'!D45+Tchad!D45</f>
        <v>0</v>
      </c>
      <c r="E78" s="33">
        <f>Cameroun!E45+Centrafrique!E45+Congo!E45+Gabon!E45+'Guinée Equatoriale'!E45+Tchad!E45</f>
        <v>0</v>
      </c>
      <c r="F78" s="33">
        <f>Cameroun!F45+Centrafrique!F45+Congo!F45+Gabon!F45+'Guinée Equatoriale'!F45+Tchad!F45</f>
        <v>0</v>
      </c>
      <c r="G78" s="33">
        <f>Cameroun!G45+Centrafrique!G45+Congo!G45+Gabon!G45+'Guinée Equatoriale'!G45+Tchad!G45</f>
        <v>0</v>
      </c>
      <c r="H78" s="33">
        <f>Cameroun!H45+Centrafrique!H45+Congo!H45+Gabon!H45+'Guinée Equatoriale'!H45+Tchad!H45</f>
        <v>0</v>
      </c>
      <c r="I78" s="33">
        <f>Cameroun!I45+Centrafrique!I45+Congo!I45+Gabon!I45+'Guinée Equatoriale'!I45+Tchad!I45</f>
        <v>0</v>
      </c>
      <c r="J78" s="36">
        <f t="shared" si="6"/>
        <v>0</v>
      </c>
      <c r="K78" s="37">
        <f t="shared" si="7"/>
        <v>0</v>
      </c>
    </row>
    <row r="79" spans="1:11" ht="20.100000000000001" customHeight="1" x14ac:dyDescent="0.2">
      <c r="A79" s="11" t="s">
        <v>10</v>
      </c>
      <c r="B79" s="33">
        <f>Cameroun!B46+Centrafrique!B46+Congo!B46+Gabon!B46+'Guinée Equatoriale'!B46+Tchad!B46</f>
        <v>0</v>
      </c>
      <c r="C79" s="33">
        <f>Cameroun!C46+Centrafrique!C46+Congo!C46+Gabon!C46+'Guinée Equatoriale'!C46+Tchad!C46</f>
        <v>0</v>
      </c>
      <c r="D79" s="33">
        <f>Cameroun!D46+Centrafrique!D46+Congo!D46+Gabon!D46+'Guinée Equatoriale'!D46+Tchad!D46</f>
        <v>0</v>
      </c>
      <c r="E79" s="33">
        <f>Cameroun!E46+Centrafrique!E46+Congo!E46+Gabon!E46+'Guinée Equatoriale'!E46+Tchad!E46</f>
        <v>0</v>
      </c>
      <c r="F79" s="33">
        <f>Cameroun!F46+Centrafrique!F46+Congo!F46+Gabon!F46+'Guinée Equatoriale'!F46+Tchad!F46</f>
        <v>0</v>
      </c>
      <c r="G79" s="33">
        <f>Cameroun!G46+Centrafrique!G46+Congo!G46+Gabon!G46+'Guinée Equatoriale'!G46+Tchad!G46</f>
        <v>0</v>
      </c>
      <c r="H79" s="33">
        <f>Cameroun!H46+Centrafrique!H46+Congo!H46+Gabon!H46+'Guinée Equatoriale'!H46+Tchad!H46</f>
        <v>0</v>
      </c>
      <c r="I79" s="33">
        <f>Cameroun!I46+Centrafrique!I46+Congo!I46+Gabon!I46+'Guinée Equatoriale'!I46+Tchad!I46</f>
        <v>0</v>
      </c>
      <c r="J79" s="36">
        <f t="shared" si="6"/>
        <v>0</v>
      </c>
      <c r="K79" s="37">
        <f t="shared" si="7"/>
        <v>0</v>
      </c>
    </row>
    <row r="80" spans="1:11" ht="20.100000000000001" customHeight="1" x14ac:dyDescent="0.2">
      <c r="A80" s="11" t="s">
        <v>11</v>
      </c>
      <c r="B80" s="33">
        <f>Cameroun!B47+Centrafrique!B47+Congo!B47+Gabon!B47+'Guinée Equatoriale'!B47+Tchad!B47</f>
        <v>0</v>
      </c>
      <c r="C80" s="33">
        <f>Cameroun!C47+Centrafrique!C47+Congo!C47+Gabon!C47+'Guinée Equatoriale'!C47+Tchad!C47</f>
        <v>0</v>
      </c>
      <c r="D80" s="33">
        <f>Cameroun!D47+Centrafrique!D47+Congo!D47+Gabon!D47+'Guinée Equatoriale'!D47+Tchad!D47</f>
        <v>0</v>
      </c>
      <c r="E80" s="33">
        <f>Cameroun!E47+Centrafrique!E47+Congo!E47+Gabon!E47+'Guinée Equatoriale'!E47+Tchad!E47</f>
        <v>0</v>
      </c>
      <c r="F80" s="33">
        <f>Cameroun!F47+Centrafrique!F47+Congo!F47+Gabon!F47+'Guinée Equatoriale'!F47+Tchad!F47</f>
        <v>0</v>
      </c>
      <c r="G80" s="33">
        <f>Cameroun!G47+Centrafrique!G47+Congo!G47+Gabon!G47+'Guinée Equatoriale'!G47+Tchad!G47</f>
        <v>0</v>
      </c>
      <c r="H80" s="33">
        <f>Cameroun!H47+Centrafrique!H47+Congo!H47+Gabon!H47+'Guinée Equatoriale'!H47+Tchad!H47</f>
        <v>0</v>
      </c>
      <c r="I80" s="33">
        <f>Cameroun!I47+Centrafrique!I47+Congo!I47+Gabon!I47+'Guinée Equatoriale'!I47+Tchad!I47</f>
        <v>0</v>
      </c>
      <c r="J80" s="36">
        <f t="shared" si="6"/>
        <v>0</v>
      </c>
      <c r="K80" s="37">
        <f t="shared" si="7"/>
        <v>0</v>
      </c>
    </row>
    <row r="81" spans="1:11" ht="20.100000000000001" customHeight="1" x14ac:dyDescent="0.2">
      <c r="A81" s="11" t="s">
        <v>12</v>
      </c>
      <c r="B81" s="33">
        <f>Cameroun!B48+Centrafrique!B48+Congo!B48+Gabon!B48+'Guinée Equatoriale'!B48+Tchad!B48</f>
        <v>0</v>
      </c>
      <c r="C81" s="33">
        <f>Cameroun!C48+Centrafrique!C48+Congo!C48+Gabon!C48+'Guinée Equatoriale'!C48+Tchad!C48</f>
        <v>0</v>
      </c>
      <c r="D81" s="33">
        <f>Cameroun!D48+Centrafrique!D48+Congo!D48+Gabon!D48+'Guinée Equatoriale'!D48+Tchad!D48</f>
        <v>0</v>
      </c>
      <c r="E81" s="33">
        <f>Cameroun!E48+Centrafrique!E48+Congo!E48+Gabon!E48+'Guinée Equatoriale'!E48+Tchad!E48</f>
        <v>0</v>
      </c>
      <c r="F81" s="33">
        <f>Cameroun!F48+Centrafrique!F48+Congo!F48+Gabon!F48+'Guinée Equatoriale'!F48+Tchad!F48</f>
        <v>0</v>
      </c>
      <c r="G81" s="33">
        <f>Cameroun!G48+Centrafrique!G48+Congo!G48+Gabon!G48+'Guinée Equatoriale'!G48+Tchad!G48</f>
        <v>0</v>
      </c>
      <c r="H81" s="33">
        <f>Cameroun!H48+Centrafrique!H48+Congo!H48+Gabon!H48+'Guinée Equatoriale'!H48+Tchad!H48</f>
        <v>0</v>
      </c>
      <c r="I81" s="33">
        <f>Cameroun!I48+Centrafrique!I48+Congo!I48+Gabon!I48+'Guinée Equatoriale'!I48+Tchad!I48</f>
        <v>0</v>
      </c>
      <c r="J81" s="36">
        <f t="shared" si="6"/>
        <v>0</v>
      </c>
      <c r="K81" s="37">
        <f t="shared" si="7"/>
        <v>0</v>
      </c>
    </row>
    <row r="82" spans="1:11" ht="20.100000000000001" customHeight="1" x14ac:dyDescent="0.2">
      <c r="A82" s="11" t="s">
        <v>13</v>
      </c>
      <c r="B82" s="33">
        <f>Cameroun!B49+Centrafrique!B49+Congo!B49+Gabon!B49+'Guinée Equatoriale'!B49+Tchad!B49</f>
        <v>0</v>
      </c>
      <c r="C82" s="33">
        <f>Cameroun!C49+Centrafrique!C49+Congo!C49+Gabon!C49+'Guinée Equatoriale'!C49+Tchad!C49</f>
        <v>0</v>
      </c>
      <c r="D82" s="33">
        <f>Cameroun!D49+Centrafrique!D49+Congo!D49+Gabon!D49+'Guinée Equatoriale'!D49+Tchad!D49</f>
        <v>0</v>
      </c>
      <c r="E82" s="33">
        <f>Cameroun!E49+Centrafrique!E49+Congo!E49+Gabon!E49+'Guinée Equatoriale'!E49+Tchad!E49</f>
        <v>0</v>
      </c>
      <c r="F82" s="33">
        <f>Cameroun!F49+Centrafrique!F49+Congo!F49+Gabon!F49+'Guinée Equatoriale'!F49+Tchad!F49</f>
        <v>0</v>
      </c>
      <c r="G82" s="33">
        <f>Cameroun!G49+Centrafrique!G49+Congo!G49+Gabon!G49+'Guinée Equatoriale'!G49+Tchad!G49</f>
        <v>0</v>
      </c>
      <c r="H82" s="33">
        <f>Cameroun!H49+Centrafrique!H49+Congo!H49+Gabon!H49+'Guinée Equatoriale'!H49+Tchad!H49</f>
        <v>0</v>
      </c>
      <c r="I82" s="33">
        <f>Cameroun!I49+Centrafrique!I49+Congo!I49+Gabon!I49+'Guinée Equatoriale'!I49+Tchad!I49</f>
        <v>0</v>
      </c>
      <c r="J82" s="36">
        <f t="shared" si="6"/>
        <v>0</v>
      </c>
      <c r="K82" s="37">
        <f t="shared" si="7"/>
        <v>0</v>
      </c>
    </row>
    <row r="83" spans="1:11" ht="20.100000000000001" customHeight="1" x14ac:dyDescent="0.2">
      <c r="A83" s="11" t="s">
        <v>14</v>
      </c>
      <c r="B83" s="33">
        <f>Cameroun!B50+Centrafrique!B50+Congo!B50+Gabon!B50+'Guinée Equatoriale'!B50+Tchad!B50</f>
        <v>0</v>
      </c>
      <c r="C83" s="33">
        <f>Cameroun!C50+Centrafrique!C50+Congo!C50+Gabon!C50+'Guinée Equatoriale'!C50+Tchad!C50</f>
        <v>0</v>
      </c>
      <c r="D83" s="33">
        <f>Cameroun!D50+Centrafrique!D50+Congo!D50+Gabon!D50+'Guinée Equatoriale'!D50+Tchad!D50</f>
        <v>0</v>
      </c>
      <c r="E83" s="33">
        <f>Cameroun!E50+Centrafrique!E50+Congo!E50+Gabon!E50+'Guinée Equatoriale'!E50+Tchad!E50</f>
        <v>0</v>
      </c>
      <c r="F83" s="33">
        <f>Cameroun!F50+Centrafrique!F50+Congo!F50+Gabon!F50+'Guinée Equatoriale'!F50+Tchad!F50</f>
        <v>0</v>
      </c>
      <c r="G83" s="33">
        <f>Cameroun!G50+Centrafrique!G50+Congo!G50+Gabon!G50+'Guinée Equatoriale'!G50+Tchad!G50</f>
        <v>0</v>
      </c>
      <c r="H83" s="33">
        <f>Cameroun!H50+Centrafrique!H50+Congo!H50+Gabon!H50+'Guinée Equatoriale'!H50+Tchad!H50</f>
        <v>0</v>
      </c>
      <c r="I83" s="33">
        <f>Cameroun!I50+Centrafrique!I50+Congo!I50+Gabon!I50+'Guinée Equatoriale'!I50+Tchad!I50</f>
        <v>0</v>
      </c>
      <c r="J83" s="36">
        <f t="shared" si="6"/>
        <v>0</v>
      </c>
      <c r="K83" s="37">
        <f t="shared" si="7"/>
        <v>0</v>
      </c>
    </row>
    <row r="84" spans="1:11" ht="20.100000000000001" customHeight="1" thickBot="1" x14ac:dyDescent="0.25">
      <c r="A84" s="11" t="s">
        <v>15</v>
      </c>
      <c r="B84" s="33">
        <f>Cameroun!B51+Centrafrique!B51+Congo!B51+Gabon!B51+'Guinée Equatoriale'!B51+Tchad!B51</f>
        <v>2162</v>
      </c>
      <c r="C84" s="33">
        <f>Cameroun!C51+Centrafrique!C51+Congo!C51+Gabon!C51+'Guinée Equatoriale'!C51+Tchad!C51</f>
        <v>97</v>
      </c>
      <c r="D84" s="33">
        <f>Cameroun!D51+Centrafrique!D51+Congo!D51+Gabon!D51+'Guinée Equatoriale'!D51+Tchad!D51</f>
        <v>107</v>
      </c>
      <c r="E84" s="33">
        <f>Cameroun!E51+Centrafrique!E51+Congo!E51+Gabon!E51+'Guinée Equatoriale'!E51+Tchad!E51</f>
        <v>58</v>
      </c>
      <c r="F84" s="33">
        <f>Cameroun!F51+Centrafrique!F51+Congo!F51+Gabon!F51+'Guinée Equatoriale'!F51+Tchad!F51</f>
        <v>173</v>
      </c>
      <c r="G84" s="33">
        <f>Cameroun!G51+Centrafrique!G51+Congo!G51+Gabon!G51+'Guinée Equatoriale'!G51+Tchad!G51</f>
        <v>56</v>
      </c>
      <c r="H84" s="33">
        <f>Cameroun!H51+Centrafrique!H51+Congo!H51+Gabon!H51+'Guinée Equatoriale'!H51+Tchad!H51</f>
        <v>23</v>
      </c>
      <c r="I84" s="33">
        <f>Cameroun!I51+Centrafrique!I51+Congo!I51+Gabon!I51+'Guinée Equatoriale'!I51+Tchad!I51</f>
        <v>110</v>
      </c>
      <c r="J84" s="36">
        <f t="shared" si="6"/>
        <v>2786</v>
      </c>
      <c r="K84" s="37">
        <f t="shared" si="7"/>
        <v>1099666</v>
      </c>
    </row>
    <row r="85" spans="1:11" ht="20.100000000000001" customHeight="1" thickBot="1" x14ac:dyDescent="0.25">
      <c r="A85" s="12" t="s">
        <v>16</v>
      </c>
      <c r="B85" s="22">
        <f t="shared" ref="B85:K85" si="8">SUM(B73:B84)</f>
        <v>2162</v>
      </c>
      <c r="C85" s="22">
        <f t="shared" si="8"/>
        <v>97</v>
      </c>
      <c r="D85" s="22">
        <f t="shared" si="8"/>
        <v>107</v>
      </c>
      <c r="E85" s="22">
        <f t="shared" si="8"/>
        <v>58</v>
      </c>
      <c r="F85" s="22">
        <f t="shared" si="8"/>
        <v>173</v>
      </c>
      <c r="G85" s="22">
        <f t="shared" si="8"/>
        <v>56</v>
      </c>
      <c r="H85" s="22">
        <f>SUM(H73:H84)</f>
        <v>23</v>
      </c>
      <c r="I85" s="22">
        <f>SUM(I73:I84)</f>
        <v>110</v>
      </c>
      <c r="J85" s="22">
        <f t="shared" si="8"/>
        <v>2786</v>
      </c>
      <c r="K85" s="25">
        <f t="shared" si="8"/>
        <v>1099666</v>
      </c>
    </row>
    <row r="86" spans="1:11" ht="20.100000000000001" customHeight="1" thickTop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0.10000000000000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0.10000000000000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0.10000000000000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0.10000000000000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0.10000000000000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0.10000000000000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0.10000000000000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0.10000000000000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0.10000000000000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0.10000000000000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0.10000000000000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0.10000000000000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0.10000000000000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20.10000000000000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20.10000000000000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20.10000000000000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20.10000000000000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20.100000000000001" customHeight="1" x14ac:dyDescent="0.2">
      <c r="A104" s="1"/>
      <c r="B104" s="1"/>
      <c r="C104" s="1"/>
      <c r="D104" s="39" t="s">
        <v>32</v>
      </c>
      <c r="E104" s="4"/>
      <c r="F104" s="4"/>
      <c r="G104" s="1"/>
      <c r="H104" s="1"/>
      <c r="I104" s="1"/>
      <c r="J104" s="1"/>
      <c r="K104" s="1"/>
    </row>
    <row r="105" spans="1:11" ht="20.100000000000001" customHeight="1" thickBot="1" x14ac:dyDescent="0.25">
      <c r="A105" s="4" t="s">
        <v>22</v>
      </c>
      <c r="B105" s="4"/>
      <c r="C105" s="4"/>
      <c r="D105" s="4"/>
      <c r="E105" s="5" t="s">
        <v>27</v>
      </c>
      <c r="F105" s="4"/>
      <c r="G105" s="4"/>
      <c r="H105" s="4"/>
      <c r="I105" s="4"/>
      <c r="J105" s="3"/>
      <c r="K105" s="6" t="str">
        <f>K71</f>
        <v>Exercice : 2023</v>
      </c>
    </row>
    <row r="106" spans="1:11" ht="20.100000000000001" customHeight="1" thickTop="1" thickBot="1" x14ac:dyDescent="0.25">
      <c r="A106" s="7" t="s">
        <v>1</v>
      </c>
      <c r="B106" s="8">
        <v>500</v>
      </c>
      <c r="C106" s="8">
        <v>100</v>
      </c>
      <c r="D106" s="8">
        <v>50</v>
      </c>
      <c r="E106" s="8">
        <v>25</v>
      </c>
      <c r="F106" s="9">
        <v>10</v>
      </c>
      <c r="G106" s="9">
        <v>5</v>
      </c>
      <c r="H106" s="9">
        <v>2</v>
      </c>
      <c r="I106" s="9">
        <v>1</v>
      </c>
      <c r="J106" s="9" t="s">
        <v>2</v>
      </c>
      <c r="K106" s="10" t="s">
        <v>3</v>
      </c>
    </row>
    <row r="107" spans="1:11" ht="20.100000000000001" customHeight="1" x14ac:dyDescent="0.2">
      <c r="A107" s="11" t="s">
        <v>4</v>
      </c>
      <c r="B107" s="33">
        <f>Cameroun!B58+Centrafrique!B58+Congo!B58+Gabon!B58+'Guinée Equatoriale'!B58+Tchad!B58</f>
        <v>0</v>
      </c>
      <c r="C107" s="33">
        <f>Cameroun!C58+Centrafrique!C58+Congo!C58+Gabon!C58+'Guinée Equatoriale'!C58+Tchad!C58</f>
        <v>0</v>
      </c>
      <c r="D107" s="33">
        <f>Cameroun!D58+Centrafrique!D58+Congo!D58+Gabon!D58+'Guinée Equatoriale'!D58+Tchad!D58</f>
        <v>0</v>
      </c>
      <c r="E107" s="33">
        <f>Cameroun!E58+Centrafrique!E58+Congo!E58+Gabon!E58+'Guinée Equatoriale'!E58+Tchad!E58</f>
        <v>0</v>
      </c>
      <c r="F107" s="33">
        <f>Cameroun!F58+Centrafrique!F58+Congo!F58+Gabon!F58+'Guinée Equatoriale'!F58+Tchad!F58</f>
        <v>0</v>
      </c>
      <c r="G107" s="33">
        <f>Cameroun!G58+Centrafrique!G58+Congo!G58+Gabon!G58+'Guinée Equatoriale'!G58+Tchad!G58</f>
        <v>0</v>
      </c>
      <c r="H107" s="33">
        <f>Cameroun!H58+Centrafrique!H58+Congo!H58+Gabon!H58+'Guinée Equatoriale'!H58+Tchad!H58</f>
        <v>0</v>
      </c>
      <c r="I107" s="33">
        <f>Cameroun!I58+Centrafrique!I58+Congo!I58+Gabon!I58+'Guinée Equatoriale'!I58+Tchad!I58</f>
        <v>0</v>
      </c>
      <c r="J107" s="36">
        <f>SUM(B107:I107)</f>
        <v>0</v>
      </c>
      <c r="K107" s="37">
        <f>B107*500+C107*100+D107*50+E107*25+F107*10+G107*5+H107*2+I107*1</f>
        <v>0</v>
      </c>
    </row>
    <row r="108" spans="1:11" ht="20.100000000000001" customHeight="1" x14ac:dyDescent="0.2">
      <c r="A108" s="11" t="s">
        <v>5</v>
      </c>
      <c r="B108" s="33">
        <f>Cameroun!B59+Centrafrique!B59+Congo!B59+Gabon!B59+'Guinée Equatoriale'!B59+Tchad!B59</f>
        <v>0</v>
      </c>
      <c r="C108" s="33">
        <f>Cameroun!C59+Centrafrique!C59+Congo!C59+Gabon!C59+'Guinée Equatoriale'!C59+Tchad!C59</f>
        <v>0</v>
      </c>
      <c r="D108" s="33">
        <f>Cameroun!D59+Centrafrique!D59+Congo!D59+Gabon!D59+'Guinée Equatoriale'!D59+Tchad!D59</f>
        <v>0</v>
      </c>
      <c r="E108" s="33">
        <f>Cameroun!E59+Centrafrique!E59+Congo!E59+Gabon!E59+'Guinée Equatoriale'!E59+Tchad!E59</f>
        <v>0</v>
      </c>
      <c r="F108" s="33">
        <f>Cameroun!F59+Centrafrique!F59+Congo!F59+Gabon!F59+'Guinée Equatoriale'!F59+Tchad!F59</f>
        <v>0</v>
      </c>
      <c r="G108" s="33">
        <f>Cameroun!G59+Centrafrique!G59+Congo!G59+Gabon!G59+'Guinée Equatoriale'!G59+Tchad!G59</f>
        <v>0</v>
      </c>
      <c r="H108" s="33">
        <f>Cameroun!H59+Centrafrique!H59+Congo!H59+Gabon!H59+'Guinée Equatoriale'!H59+Tchad!H59</f>
        <v>0</v>
      </c>
      <c r="I108" s="33">
        <f>Cameroun!I59+Centrafrique!I59+Congo!I59+Gabon!I59+'Guinée Equatoriale'!I59+Tchad!I59</f>
        <v>0</v>
      </c>
      <c r="J108" s="36">
        <f t="shared" ref="J108:J118" si="9">SUM(B108:I108)</f>
        <v>0</v>
      </c>
      <c r="K108" s="37">
        <f t="shared" ref="K108:K118" si="10">B108*500+C108*100+D108*50+E108*25+F108*10+G108*5+H108*2+I108*1</f>
        <v>0</v>
      </c>
    </row>
    <row r="109" spans="1:11" ht="20.100000000000001" customHeight="1" x14ac:dyDescent="0.2">
      <c r="A109" s="11" t="s">
        <v>6</v>
      </c>
      <c r="B109" s="33">
        <f>Cameroun!B60+Centrafrique!B60+Congo!B60+Gabon!B60+'Guinée Equatoriale'!B60+Tchad!B60</f>
        <v>0</v>
      </c>
      <c r="C109" s="33">
        <f>Cameroun!C60+Centrafrique!C60+Congo!C60+Gabon!C60+'Guinée Equatoriale'!C60+Tchad!C60</f>
        <v>0</v>
      </c>
      <c r="D109" s="33">
        <f>Cameroun!D60+Centrafrique!D60+Congo!D60+Gabon!D60+'Guinée Equatoriale'!D60+Tchad!D60</f>
        <v>0</v>
      </c>
      <c r="E109" s="33">
        <f>Cameroun!E60+Centrafrique!E60+Congo!E60+Gabon!E60+'Guinée Equatoriale'!E60+Tchad!E60</f>
        <v>0</v>
      </c>
      <c r="F109" s="33">
        <f>Cameroun!F60+Centrafrique!F60+Congo!F60+Gabon!F60+'Guinée Equatoriale'!F60+Tchad!F60</f>
        <v>0</v>
      </c>
      <c r="G109" s="33">
        <f>Cameroun!G60+Centrafrique!G60+Congo!G60+Gabon!G60+'Guinée Equatoriale'!G60+Tchad!G60</f>
        <v>0</v>
      </c>
      <c r="H109" s="33">
        <f>Cameroun!H60+Centrafrique!H60+Congo!H60+Gabon!H60+'Guinée Equatoriale'!H60+Tchad!H60</f>
        <v>0</v>
      </c>
      <c r="I109" s="33">
        <f>Cameroun!I60+Centrafrique!I60+Congo!I60+Gabon!I60+'Guinée Equatoriale'!I60+Tchad!I60</f>
        <v>0</v>
      </c>
      <c r="J109" s="36">
        <f t="shared" si="9"/>
        <v>0</v>
      </c>
      <c r="K109" s="37">
        <f t="shared" si="10"/>
        <v>0</v>
      </c>
    </row>
    <row r="110" spans="1:11" ht="20.100000000000001" customHeight="1" x14ac:dyDescent="0.2">
      <c r="A110" s="11" t="s">
        <v>7</v>
      </c>
      <c r="B110" s="33">
        <f>Cameroun!B61+Centrafrique!B61+Congo!B61+Gabon!B61+'Guinée Equatoriale'!B61+Tchad!B61</f>
        <v>0</v>
      </c>
      <c r="C110" s="33">
        <f>Cameroun!C61+Centrafrique!C61+Congo!C61+Gabon!C61+'Guinée Equatoriale'!C61+Tchad!C61</f>
        <v>0</v>
      </c>
      <c r="D110" s="33">
        <f>Cameroun!D61+Centrafrique!D61+Congo!D61+Gabon!D61+'Guinée Equatoriale'!D61+Tchad!D61</f>
        <v>0</v>
      </c>
      <c r="E110" s="33">
        <f>Cameroun!E61+Centrafrique!E61+Congo!E61+Gabon!E61+'Guinée Equatoriale'!E61+Tchad!E61</f>
        <v>0</v>
      </c>
      <c r="F110" s="33">
        <f>Cameroun!F61+Centrafrique!F61+Congo!F61+Gabon!F61+'Guinée Equatoriale'!F61+Tchad!F61</f>
        <v>0</v>
      </c>
      <c r="G110" s="33">
        <f>Cameroun!G61+Centrafrique!G61+Congo!G61+Gabon!G61+'Guinée Equatoriale'!G61+Tchad!G61</f>
        <v>0</v>
      </c>
      <c r="H110" s="33">
        <f>Cameroun!H61+Centrafrique!H61+Congo!H61+Gabon!H61+'Guinée Equatoriale'!H61+Tchad!H61</f>
        <v>0</v>
      </c>
      <c r="I110" s="33">
        <f>Cameroun!I61+Centrafrique!I61+Congo!I61+Gabon!I61+'Guinée Equatoriale'!I61+Tchad!I61</f>
        <v>0</v>
      </c>
      <c r="J110" s="36">
        <f t="shared" si="9"/>
        <v>0</v>
      </c>
      <c r="K110" s="37">
        <f t="shared" si="10"/>
        <v>0</v>
      </c>
    </row>
    <row r="111" spans="1:11" ht="20.100000000000001" customHeight="1" x14ac:dyDescent="0.2">
      <c r="A111" s="11" t="s">
        <v>8</v>
      </c>
      <c r="B111" s="33">
        <f>Cameroun!B62+Centrafrique!B62+Congo!B62+Gabon!B62+'Guinée Equatoriale'!B62+Tchad!B62</f>
        <v>0</v>
      </c>
      <c r="C111" s="33">
        <f>Cameroun!C62+Centrafrique!C62+Congo!C62+Gabon!C62+'Guinée Equatoriale'!C62+Tchad!C62</f>
        <v>0</v>
      </c>
      <c r="D111" s="33">
        <f>Cameroun!D62+Centrafrique!D62+Congo!D62+Gabon!D62+'Guinée Equatoriale'!D62+Tchad!D62</f>
        <v>0</v>
      </c>
      <c r="E111" s="33">
        <f>Cameroun!E62+Centrafrique!E62+Congo!E62+Gabon!E62+'Guinée Equatoriale'!E62+Tchad!E62</f>
        <v>0</v>
      </c>
      <c r="F111" s="33">
        <f>Cameroun!F62+Centrafrique!F62+Congo!F62+Gabon!F62+'Guinée Equatoriale'!F62+Tchad!F62</f>
        <v>0</v>
      </c>
      <c r="G111" s="33">
        <f>Cameroun!G62+Centrafrique!G62+Congo!G62+Gabon!G62+'Guinée Equatoriale'!G62+Tchad!G62</f>
        <v>0</v>
      </c>
      <c r="H111" s="33">
        <f>Cameroun!H62+Centrafrique!H62+Congo!H62+Gabon!H62+'Guinée Equatoriale'!H62+Tchad!H62</f>
        <v>0</v>
      </c>
      <c r="I111" s="33">
        <f>Cameroun!I62+Centrafrique!I62+Congo!I62+Gabon!I62+'Guinée Equatoriale'!I62+Tchad!I62</f>
        <v>0</v>
      </c>
      <c r="J111" s="36">
        <f t="shared" si="9"/>
        <v>0</v>
      </c>
      <c r="K111" s="37">
        <f t="shared" si="10"/>
        <v>0</v>
      </c>
    </row>
    <row r="112" spans="1:11" ht="20.100000000000001" customHeight="1" x14ac:dyDescent="0.2">
      <c r="A112" s="11" t="s">
        <v>9</v>
      </c>
      <c r="B112" s="33">
        <f>Cameroun!B63+Centrafrique!B63+Congo!B63+Gabon!B63+'Guinée Equatoriale'!B63+Tchad!B63</f>
        <v>0</v>
      </c>
      <c r="C112" s="33">
        <f>Cameroun!C63+Centrafrique!C63+Congo!C63+Gabon!C63+'Guinée Equatoriale'!C63+Tchad!C63</f>
        <v>0</v>
      </c>
      <c r="D112" s="33">
        <f>Cameroun!D63+Centrafrique!D63+Congo!D63+Gabon!D63+'Guinée Equatoriale'!D63+Tchad!D63</f>
        <v>0</v>
      </c>
      <c r="E112" s="33">
        <f>Cameroun!E63+Centrafrique!E63+Congo!E63+Gabon!E63+'Guinée Equatoriale'!E63+Tchad!E63</f>
        <v>0</v>
      </c>
      <c r="F112" s="33">
        <f>Cameroun!F63+Centrafrique!F63+Congo!F63+Gabon!F63+'Guinée Equatoriale'!F63+Tchad!F63</f>
        <v>0</v>
      </c>
      <c r="G112" s="33">
        <f>Cameroun!G63+Centrafrique!G63+Congo!G63+Gabon!G63+'Guinée Equatoriale'!G63+Tchad!G63</f>
        <v>0</v>
      </c>
      <c r="H112" s="33">
        <f>Cameroun!H63+Centrafrique!H63+Congo!H63+Gabon!H63+'Guinée Equatoriale'!H63+Tchad!H63</f>
        <v>0</v>
      </c>
      <c r="I112" s="33">
        <f>Cameroun!I63+Centrafrique!I63+Congo!I63+Gabon!I63+'Guinée Equatoriale'!I63+Tchad!I63</f>
        <v>0</v>
      </c>
      <c r="J112" s="36">
        <f t="shared" si="9"/>
        <v>0</v>
      </c>
      <c r="K112" s="37">
        <f t="shared" si="10"/>
        <v>0</v>
      </c>
    </row>
    <row r="113" spans="1:11" ht="20.100000000000001" customHeight="1" x14ac:dyDescent="0.2">
      <c r="A113" s="11" t="s">
        <v>10</v>
      </c>
      <c r="B113" s="33">
        <f>Cameroun!B64+Centrafrique!B64+Congo!B64+Gabon!B64+'Guinée Equatoriale'!B64+Tchad!B64</f>
        <v>0</v>
      </c>
      <c r="C113" s="33">
        <f>Cameroun!C64+Centrafrique!C64+Congo!C64+Gabon!C64+'Guinée Equatoriale'!C64+Tchad!C64</f>
        <v>0</v>
      </c>
      <c r="D113" s="33">
        <f>Cameroun!D64+Centrafrique!D64+Congo!D64+Gabon!D64+'Guinée Equatoriale'!D64+Tchad!D64</f>
        <v>0</v>
      </c>
      <c r="E113" s="33">
        <f>Cameroun!E64+Centrafrique!E64+Congo!E64+Gabon!E64+'Guinée Equatoriale'!E64+Tchad!E64</f>
        <v>0</v>
      </c>
      <c r="F113" s="33">
        <f>Cameroun!F64+Centrafrique!F64+Congo!F64+Gabon!F64+'Guinée Equatoriale'!F64+Tchad!F64</f>
        <v>0</v>
      </c>
      <c r="G113" s="33">
        <f>Cameroun!G64+Centrafrique!G64+Congo!G64+Gabon!G64+'Guinée Equatoriale'!G64+Tchad!G64</f>
        <v>0</v>
      </c>
      <c r="H113" s="33">
        <f>Cameroun!H64+Centrafrique!H64+Congo!H64+Gabon!H64+'Guinée Equatoriale'!H64+Tchad!H64</f>
        <v>0</v>
      </c>
      <c r="I113" s="33">
        <f>Cameroun!I64+Centrafrique!I64+Congo!I64+Gabon!I64+'Guinée Equatoriale'!I64+Tchad!I64</f>
        <v>0</v>
      </c>
      <c r="J113" s="36">
        <f t="shared" si="9"/>
        <v>0</v>
      </c>
      <c r="K113" s="37">
        <f t="shared" si="10"/>
        <v>0</v>
      </c>
    </row>
    <row r="114" spans="1:11" ht="20.100000000000001" customHeight="1" x14ac:dyDescent="0.2">
      <c r="A114" s="11" t="s">
        <v>11</v>
      </c>
      <c r="B114" s="33">
        <f>Cameroun!B65+Centrafrique!B65+Congo!B65+Gabon!B65+'Guinée Equatoriale'!B65+Tchad!B65</f>
        <v>0</v>
      </c>
      <c r="C114" s="33">
        <f>Cameroun!C65+Centrafrique!C65+Congo!C65+Gabon!C65+'Guinée Equatoriale'!C65+Tchad!C65</f>
        <v>0</v>
      </c>
      <c r="D114" s="33">
        <f>Cameroun!D65+Centrafrique!D65+Congo!D65+Gabon!D65+'Guinée Equatoriale'!D65+Tchad!D65</f>
        <v>0</v>
      </c>
      <c r="E114" s="33">
        <f>Cameroun!E65+Centrafrique!E65+Congo!E65+Gabon!E65+'Guinée Equatoriale'!E65+Tchad!E65</f>
        <v>0</v>
      </c>
      <c r="F114" s="33">
        <f>Cameroun!F65+Centrafrique!F65+Congo!F65+Gabon!F65+'Guinée Equatoriale'!F65+Tchad!F65</f>
        <v>0</v>
      </c>
      <c r="G114" s="33">
        <f>Cameroun!G65+Centrafrique!G65+Congo!G65+Gabon!G65+'Guinée Equatoriale'!G65+Tchad!G65</f>
        <v>0</v>
      </c>
      <c r="H114" s="33">
        <f>Cameroun!H65+Centrafrique!H65+Congo!H65+Gabon!H65+'Guinée Equatoriale'!H65+Tchad!H65</f>
        <v>0</v>
      </c>
      <c r="I114" s="33">
        <f>Cameroun!I65+Centrafrique!I65+Congo!I65+Gabon!I65+'Guinée Equatoriale'!I65+Tchad!I65</f>
        <v>0</v>
      </c>
      <c r="J114" s="36">
        <f t="shared" si="9"/>
        <v>0</v>
      </c>
      <c r="K114" s="37">
        <f t="shared" si="10"/>
        <v>0</v>
      </c>
    </row>
    <row r="115" spans="1:11" ht="20.100000000000001" customHeight="1" x14ac:dyDescent="0.2">
      <c r="A115" s="11" t="s">
        <v>12</v>
      </c>
      <c r="B115" s="33">
        <f>Cameroun!B66+Centrafrique!B66+Congo!B66+Gabon!B66+'Guinée Equatoriale'!B66+Tchad!B66</f>
        <v>0</v>
      </c>
      <c r="C115" s="33">
        <f>Cameroun!C66+Centrafrique!C66+Congo!C66+Gabon!C66+'Guinée Equatoriale'!C66+Tchad!C66</f>
        <v>0</v>
      </c>
      <c r="D115" s="33">
        <f>Cameroun!D66+Centrafrique!D66+Congo!D66+Gabon!D66+'Guinée Equatoriale'!D66+Tchad!D66</f>
        <v>0</v>
      </c>
      <c r="E115" s="33">
        <f>Cameroun!E66+Centrafrique!E66+Congo!E66+Gabon!E66+'Guinée Equatoriale'!E66+Tchad!E66</f>
        <v>0</v>
      </c>
      <c r="F115" s="33">
        <f>Cameroun!F66+Centrafrique!F66+Congo!F66+Gabon!F66+'Guinée Equatoriale'!F66+Tchad!F66</f>
        <v>0</v>
      </c>
      <c r="G115" s="33">
        <f>Cameroun!G66+Centrafrique!G66+Congo!G66+Gabon!G66+'Guinée Equatoriale'!G66+Tchad!G66</f>
        <v>0</v>
      </c>
      <c r="H115" s="33">
        <f>Cameroun!H66+Centrafrique!H66+Congo!H66+Gabon!H66+'Guinée Equatoriale'!H66+Tchad!H66</f>
        <v>0</v>
      </c>
      <c r="I115" s="33">
        <f>Cameroun!I66+Centrafrique!I66+Congo!I66+Gabon!I66+'Guinée Equatoriale'!I66+Tchad!I66</f>
        <v>0</v>
      </c>
      <c r="J115" s="36">
        <f t="shared" si="9"/>
        <v>0</v>
      </c>
      <c r="K115" s="37">
        <f t="shared" si="10"/>
        <v>0</v>
      </c>
    </row>
    <row r="116" spans="1:11" ht="20.100000000000001" customHeight="1" x14ac:dyDescent="0.2">
      <c r="A116" s="11" t="s">
        <v>13</v>
      </c>
      <c r="B116" s="33">
        <f>Cameroun!B67+Centrafrique!B67+Congo!B67+Gabon!B67+'Guinée Equatoriale'!B67+Tchad!B67</f>
        <v>0</v>
      </c>
      <c r="C116" s="33">
        <f>Cameroun!C67+Centrafrique!C67+Congo!C67+Gabon!C67+'Guinée Equatoriale'!C67+Tchad!C67</f>
        <v>0</v>
      </c>
      <c r="D116" s="33">
        <f>Cameroun!D67+Centrafrique!D67+Congo!D67+Gabon!D67+'Guinée Equatoriale'!D67+Tchad!D67</f>
        <v>0</v>
      </c>
      <c r="E116" s="33">
        <f>Cameroun!E67+Centrafrique!E67+Congo!E67+Gabon!E67+'Guinée Equatoriale'!E67+Tchad!E67</f>
        <v>0</v>
      </c>
      <c r="F116" s="33">
        <f>Cameroun!F67+Centrafrique!F67+Congo!F67+Gabon!F67+'Guinée Equatoriale'!F67+Tchad!F67</f>
        <v>0</v>
      </c>
      <c r="G116" s="33">
        <f>Cameroun!G67+Centrafrique!G67+Congo!G67+Gabon!G67+'Guinée Equatoriale'!G67+Tchad!G67</f>
        <v>0</v>
      </c>
      <c r="H116" s="33">
        <f>Cameroun!H67+Centrafrique!H67+Congo!H67+Gabon!H67+'Guinée Equatoriale'!H67+Tchad!H67</f>
        <v>0</v>
      </c>
      <c r="I116" s="33">
        <f>Cameroun!I67+Centrafrique!I67+Congo!I67+Gabon!I67+'Guinée Equatoriale'!I67+Tchad!I67</f>
        <v>0</v>
      </c>
      <c r="J116" s="36">
        <f t="shared" si="9"/>
        <v>0</v>
      </c>
      <c r="K116" s="37">
        <f t="shared" si="10"/>
        <v>0</v>
      </c>
    </row>
    <row r="117" spans="1:11" ht="20.100000000000001" customHeight="1" x14ac:dyDescent="0.2">
      <c r="A117" s="11" t="s">
        <v>14</v>
      </c>
      <c r="B117" s="33">
        <f>Cameroun!B68+Centrafrique!B68+Congo!B68+Gabon!B68+'Guinée Equatoriale'!B68+Tchad!B68</f>
        <v>0</v>
      </c>
      <c r="C117" s="33">
        <f>Cameroun!C68+Centrafrique!C68+Congo!C68+Gabon!C68+'Guinée Equatoriale'!C68+Tchad!C68</f>
        <v>0</v>
      </c>
      <c r="D117" s="33">
        <f>Cameroun!D68+Centrafrique!D68+Congo!D68+Gabon!D68+'Guinée Equatoriale'!D68+Tchad!D68</f>
        <v>0</v>
      </c>
      <c r="E117" s="33">
        <f>Cameroun!E68+Centrafrique!E68+Congo!E68+Gabon!E68+'Guinée Equatoriale'!E68+Tchad!E68</f>
        <v>0</v>
      </c>
      <c r="F117" s="33">
        <f>Cameroun!F68+Centrafrique!F68+Congo!F68+Gabon!F68+'Guinée Equatoriale'!F68+Tchad!F68</f>
        <v>0</v>
      </c>
      <c r="G117" s="33">
        <f>Cameroun!G68+Centrafrique!G68+Congo!G68+Gabon!G68+'Guinée Equatoriale'!G68+Tchad!G68</f>
        <v>0</v>
      </c>
      <c r="H117" s="33">
        <f>Cameroun!H68+Centrafrique!H68+Congo!H68+Gabon!H68+'Guinée Equatoriale'!H68+Tchad!H68</f>
        <v>0</v>
      </c>
      <c r="I117" s="33">
        <f>Cameroun!I68+Centrafrique!I68+Congo!I68+Gabon!I68+'Guinée Equatoriale'!I68+Tchad!I68</f>
        <v>0</v>
      </c>
      <c r="J117" s="36">
        <f t="shared" si="9"/>
        <v>0</v>
      </c>
      <c r="K117" s="37">
        <f t="shared" si="10"/>
        <v>0</v>
      </c>
    </row>
    <row r="118" spans="1:11" ht="20.100000000000001" customHeight="1" thickBot="1" x14ac:dyDescent="0.25">
      <c r="A118" s="11" t="s">
        <v>15</v>
      </c>
      <c r="B118" s="33">
        <f>Cameroun!B69+Centrafrique!B69+Congo!B69+Gabon!B69+'Guinée Equatoriale'!B69+Tchad!B69</f>
        <v>735</v>
      </c>
      <c r="C118" s="33">
        <f>Cameroun!C69+Centrafrique!C69+Congo!C69+Gabon!C69+'Guinée Equatoriale'!C69+Tchad!C69</f>
        <v>254296</v>
      </c>
      <c r="D118" s="33">
        <f>Cameroun!D69+Centrafrique!D69+Congo!D69+Gabon!D69+'Guinée Equatoriale'!D69+Tchad!D69</f>
        <v>692657</v>
      </c>
      <c r="E118" s="33">
        <f>Cameroun!E69+Centrafrique!E69+Congo!E69+Gabon!E69+'Guinée Equatoriale'!E69+Tchad!E69</f>
        <v>173946</v>
      </c>
      <c r="F118" s="33">
        <f>Cameroun!F69+Centrafrique!F69+Congo!F69+Gabon!F69+'Guinée Equatoriale'!F69+Tchad!F69</f>
        <v>255126</v>
      </c>
      <c r="G118" s="33">
        <f>Cameroun!G69+Centrafrique!G69+Congo!G69+Gabon!G69+'Guinée Equatoriale'!G69+Tchad!G69</f>
        <v>60494</v>
      </c>
      <c r="H118" s="33">
        <f>Cameroun!H69+Centrafrique!H69+Congo!H69+Gabon!H69+'Guinée Equatoriale'!H69+Tchad!H69</f>
        <v>2504</v>
      </c>
      <c r="I118" s="33">
        <f>Cameroun!I69+Centrafrique!I69+Congo!I69+Gabon!I69+'Guinée Equatoriale'!I69+Tchad!I69</f>
        <v>6223</v>
      </c>
      <c r="J118" s="36">
        <f t="shared" si="9"/>
        <v>1445981</v>
      </c>
      <c r="K118" s="37">
        <f t="shared" si="10"/>
        <v>67643561</v>
      </c>
    </row>
    <row r="119" spans="1:11" ht="20.100000000000001" customHeight="1" thickBot="1" x14ac:dyDescent="0.25">
      <c r="A119" s="12" t="s">
        <v>16</v>
      </c>
      <c r="B119" s="22">
        <f t="shared" ref="B119:K119" si="11">SUM(B107:B118)</f>
        <v>735</v>
      </c>
      <c r="C119" s="22">
        <f t="shared" si="11"/>
        <v>254296</v>
      </c>
      <c r="D119" s="22">
        <f t="shared" si="11"/>
        <v>692657</v>
      </c>
      <c r="E119" s="22">
        <f t="shared" si="11"/>
        <v>173946</v>
      </c>
      <c r="F119" s="22">
        <f t="shared" si="11"/>
        <v>255126</v>
      </c>
      <c r="G119" s="22">
        <f t="shared" si="11"/>
        <v>60494</v>
      </c>
      <c r="H119" s="22">
        <f>SUM(H107:H118)</f>
        <v>2504</v>
      </c>
      <c r="I119" s="22">
        <f>SUM(I107:I118)</f>
        <v>6223</v>
      </c>
      <c r="J119" s="22">
        <f t="shared" si="11"/>
        <v>1445981</v>
      </c>
      <c r="K119" s="25">
        <f t="shared" si="11"/>
        <v>67643561</v>
      </c>
    </row>
    <row r="120" spans="1:11" ht="20.100000000000001" customHeight="1" thickTop="1" x14ac:dyDescent="0.2"/>
  </sheetData>
  <sheetProtection selectLockedCells="1" selectUnlockedCells="1"/>
  <printOptions horizontalCentered="1"/>
  <pageMargins left="0" right="0" top="0" bottom="0" header="0.51181102362204722" footer="0.51181102362204722"/>
  <pageSetup paperSize="9" scale="53" orientation="landscape" r:id="rId1"/>
  <headerFooter alignWithMargins="0"/>
  <rowBreaks count="3" manualBreakCount="3">
    <brk id="33" max="16383" man="1"/>
    <brk id="68" max="16383" man="1"/>
    <brk id="102" max="16383" man="1"/>
  </rowBreaks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0"/>
  <sheetViews>
    <sheetView view="pageBreakPreview" zoomScaleSheetLayoutView="100" workbookViewId="0">
      <selection activeCell="G136" sqref="G136"/>
    </sheetView>
  </sheetViews>
  <sheetFormatPr baseColWidth="10" defaultRowHeight="20.100000000000001" customHeight="1" x14ac:dyDescent="0.2"/>
  <cols>
    <col min="1" max="1" width="17.28515625" style="2" customWidth="1"/>
    <col min="2" max="2" width="23.7109375" style="2" customWidth="1"/>
    <col min="3" max="3" width="24.5703125" style="2" customWidth="1"/>
    <col min="4" max="5" width="20.5703125" style="2" bestFit="1" customWidth="1"/>
    <col min="6" max="6" width="22.140625" style="2" bestFit="1" customWidth="1"/>
    <col min="7" max="7" width="23.7109375" style="2" bestFit="1" customWidth="1"/>
    <col min="8" max="8" width="30.85546875" style="2" customWidth="1"/>
    <col min="9" max="9" width="18.7109375" style="2" bestFit="1" customWidth="1"/>
    <col min="10" max="10" width="20.140625" style="2" customWidth="1"/>
    <col min="11" max="11" width="24.140625" style="2" customWidth="1"/>
    <col min="12" max="16384" width="11.42578125" style="2"/>
  </cols>
  <sheetData>
    <row r="1" spans="1:10" ht="20.100000000000001" customHeight="1" x14ac:dyDescent="0.2">
      <c r="A1" s="41" t="s">
        <v>31</v>
      </c>
      <c r="B1" s="41"/>
      <c r="C1" s="41"/>
      <c r="D1" s="41"/>
      <c r="E1" s="41"/>
      <c r="F1" s="41"/>
      <c r="G1" s="41"/>
      <c r="H1" s="4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28</v>
      </c>
      <c r="B3" s="4"/>
      <c r="C3" s="4"/>
      <c r="D3" s="4"/>
      <c r="E3" s="5" t="s">
        <v>0</v>
      </c>
      <c r="F3" s="4"/>
      <c r="G3" s="3"/>
      <c r="H3" s="14" t="s">
        <v>33</v>
      </c>
      <c r="I3" s="3"/>
      <c r="J3" s="6"/>
    </row>
    <row r="4" spans="1:10" ht="24.95" customHeight="1" thickTop="1" thickBot="1" x14ac:dyDescent="0.25">
      <c r="A4" s="23" t="s">
        <v>23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30" customHeight="1" x14ac:dyDescent="0.2">
      <c r="A5" s="24" t="s">
        <v>17</v>
      </c>
      <c r="B5" s="15">
        <f>Cameroun!B17</f>
        <v>229330517</v>
      </c>
      <c r="C5" s="15">
        <f>Cameroun!C17</f>
        <v>57071523</v>
      </c>
      <c r="D5" s="15">
        <f>Cameroun!D17</f>
        <v>19915611</v>
      </c>
      <c r="E5" s="15">
        <f>Cameroun!E17</f>
        <v>35819962</v>
      </c>
      <c r="F5" s="15">
        <f>Cameroun!F17</f>
        <v>47548105</v>
      </c>
      <c r="G5" s="28">
        <f>SUM(B5:F5)</f>
        <v>389685718</v>
      </c>
      <c r="H5" s="29">
        <f>+B5*10000+C5*5000+D5*2000+E5*1000+F5*500</f>
        <v>2678088021500</v>
      </c>
    </row>
    <row r="6" spans="1:10" ht="30" customHeight="1" x14ac:dyDescent="0.2">
      <c r="A6" s="24" t="s">
        <v>29</v>
      </c>
      <c r="B6" s="15">
        <f>Centrafrique!B17</f>
        <v>1405280</v>
      </c>
      <c r="C6" s="15">
        <f>Centrafrique!C17</f>
        <v>429624</v>
      </c>
      <c r="D6" s="15">
        <f>Centrafrique!D17</f>
        <v>1145076</v>
      </c>
      <c r="E6" s="15">
        <f>Centrafrique!E17</f>
        <v>2806803</v>
      </c>
      <c r="F6" s="15">
        <f>Centrafrique!F17</f>
        <v>2906057</v>
      </c>
      <c r="G6" s="28">
        <f t="shared" ref="G6:G10" si="0">SUM(B6:F6)</f>
        <v>8692840</v>
      </c>
      <c r="H6" s="29">
        <f t="shared" ref="H6:H10" si="1">+B6*10000+C6*5000+D6*2000+E6*1000+F6*500</f>
        <v>22750903500</v>
      </c>
    </row>
    <row r="7" spans="1:10" ht="30" customHeight="1" x14ac:dyDescent="0.2">
      <c r="A7" s="24" t="s">
        <v>21</v>
      </c>
      <c r="B7" s="15">
        <f>Congo!B17</f>
        <v>139436212</v>
      </c>
      <c r="C7" s="15">
        <f>Congo!C17</f>
        <v>33790226</v>
      </c>
      <c r="D7" s="15">
        <f>Congo!D17</f>
        <v>7354486</v>
      </c>
      <c r="E7" s="15">
        <f>Congo!E17</f>
        <v>13283995</v>
      </c>
      <c r="F7" s="15">
        <f>Congo!F17</f>
        <v>9520354</v>
      </c>
      <c r="G7" s="28">
        <f t="shared" si="0"/>
        <v>203385273</v>
      </c>
      <c r="H7" s="29">
        <f t="shared" si="1"/>
        <v>1596066394000</v>
      </c>
    </row>
    <row r="8" spans="1:10" ht="30" customHeight="1" x14ac:dyDescent="0.2">
      <c r="A8" s="24" t="s">
        <v>24</v>
      </c>
      <c r="B8" s="15">
        <f>Gabon!B17</f>
        <v>79432851</v>
      </c>
      <c r="C8" s="15">
        <f>Gabon!C17</f>
        <v>27792838</v>
      </c>
      <c r="D8" s="15">
        <f>Gabon!D17</f>
        <v>12676279</v>
      </c>
      <c r="E8" s="15">
        <f>Gabon!E17</f>
        <v>8286142</v>
      </c>
      <c r="F8" s="15">
        <f>Gabon!F17</f>
        <v>7640735</v>
      </c>
      <c r="G8" s="28">
        <f t="shared" si="0"/>
        <v>135828845</v>
      </c>
      <c r="H8" s="29">
        <f t="shared" si="1"/>
        <v>970751767500</v>
      </c>
    </row>
    <row r="9" spans="1:10" ht="30" customHeight="1" x14ac:dyDescent="0.2">
      <c r="A9" s="24" t="s">
        <v>30</v>
      </c>
      <c r="B9" s="15">
        <f>'Guinée Equatoriale'!B17</f>
        <v>25325831</v>
      </c>
      <c r="C9" s="15">
        <f>'Guinée Equatoriale'!C17</f>
        <v>9895964</v>
      </c>
      <c r="D9" s="15">
        <f>'Guinée Equatoriale'!D17</f>
        <v>8449286</v>
      </c>
      <c r="E9" s="15">
        <f>'Guinée Equatoriale'!E17</f>
        <v>6248750</v>
      </c>
      <c r="F9" s="15">
        <f>'Guinée Equatoriale'!F17</f>
        <v>6214240</v>
      </c>
      <c r="G9" s="28">
        <f t="shared" si="0"/>
        <v>56134071</v>
      </c>
      <c r="H9" s="29">
        <f t="shared" si="1"/>
        <v>328992572000</v>
      </c>
    </row>
    <row r="10" spans="1:10" ht="30" customHeight="1" thickBot="1" x14ac:dyDescent="0.25">
      <c r="A10" s="24" t="s">
        <v>26</v>
      </c>
      <c r="B10" s="15">
        <f>Tchad!B17</f>
        <v>84624792</v>
      </c>
      <c r="C10" s="15">
        <f>Tchad!C17</f>
        <v>16089883</v>
      </c>
      <c r="D10" s="15">
        <f>Tchad!D17</f>
        <v>4832851</v>
      </c>
      <c r="E10" s="15">
        <f>Tchad!E17</f>
        <v>5052499</v>
      </c>
      <c r="F10" s="15">
        <f>Tchad!F17</f>
        <v>5029067</v>
      </c>
      <c r="G10" s="28">
        <f t="shared" si="0"/>
        <v>115629092</v>
      </c>
      <c r="H10" s="29">
        <f t="shared" si="1"/>
        <v>943930069500</v>
      </c>
    </row>
    <row r="11" spans="1:10" ht="24.95" customHeight="1" thickBot="1" x14ac:dyDescent="0.25">
      <c r="A11" s="12" t="s">
        <v>16</v>
      </c>
      <c r="B11" s="22">
        <f t="shared" ref="B11:H11" si="2">SUM(B5:B10)</f>
        <v>559555483</v>
      </c>
      <c r="C11" s="22">
        <f t="shared" si="2"/>
        <v>145070058</v>
      </c>
      <c r="D11" s="22">
        <f t="shared" si="2"/>
        <v>54373589</v>
      </c>
      <c r="E11" s="22">
        <f t="shared" si="2"/>
        <v>71498151</v>
      </c>
      <c r="F11" s="22">
        <f t="shared" si="2"/>
        <v>78858558</v>
      </c>
      <c r="G11" s="22">
        <f t="shared" si="2"/>
        <v>909355839</v>
      </c>
      <c r="H11" s="22">
        <f t="shared" si="2"/>
        <v>6540579728000</v>
      </c>
    </row>
    <row r="12" spans="1:10" ht="20.100000000000001" customHeight="1" thickTop="1" x14ac:dyDescent="0.2"/>
    <row r="34" spans="1:11" ht="20.100000000000001" customHeight="1" x14ac:dyDescent="0.2">
      <c r="A34" s="41" t="s">
        <v>32</v>
      </c>
      <c r="B34" s="41"/>
      <c r="C34" s="41"/>
      <c r="D34" s="41"/>
      <c r="E34" s="41"/>
      <c r="F34" s="41"/>
      <c r="G34" s="41"/>
      <c r="H34" s="41"/>
      <c r="I34" s="1"/>
      <c r="J34" s="1"/>
    </row>
    <row r="35" spans="1:11" ht="20.100000000000001" customHeight="1" x14ac:dyDescent="0.2">
      <c r="A35" s="32"/>
      <c r="B35" s="32"/>
      <c r="C35" s="32"/>
      <c r="D35" s="32"/>
      <c r="E35" s="32"/>
      <c r="F35" s="32"/>
      <c r="G35" s="32"/>
      <c r="H35" s="32"/>
      <c r="I35" s="1"/>
      <c r="J35" s="1"/>
    </row>
    <row r="36" spans="1:11" ht="20.100000000000001" customHeight="1" thickBot="1" x14ac:dyDescent="0.25">
      <c r="A36" s="4" t="s">
        <v>28</v>
      </c>
      <c r="B36" s="4"/>
      <c r="C36" s="4"/>
      <c r="D36" s="4"/>
      <c r="E36" s="5" t="s">
        <v>0</v>
      </c>
      <c r="F36" s="4"/>
      <c r="G36" s="3"/>
      <c r="H36" s="14" t="str">
        <f>H3</f>
        <v>Exercice : 2023</v>
      </c>
      <c r="I36" s="3"/>
      <c r="J36" s="6"/>
    </row>
    <row r="37" spans="1:11" ht="24.95" customHeight="1" thickTop="1" thickBot="1" x14ac:dyDescent="0.25">
      <c r="A37" s="23" t="s">
        <v>23</v>
      </c>
      <c r="B37" s="19">
        <v>10000</v>
      </c>
      <c r="C37" s="19">
        <v>5000</v>
      </c>
      <c r="D37" s="19">
        <v>2000</v>
      </c>
      <c r="E37" s="19">
        <v>1000</v>
      </c>
      <c r="F37" s="20">
        <v>500</v>
      </c>
      <c r="G37" s="20" t="s">
        <v>2</v>
      </c>
      <c r="H37" s="21" t="s">
        <v>3</v>
      </c>
    </row>
    <row r="38" spans="1:11" ht="30" customHeight="1" x14ac:dyDescent="0.2">
      <c r="A38" s="24" t="s">
        <v>17</v>
      </c>
      <c r="B38" s="15">
        <f>Cameroun!B34</f>
        <v>175480965</v>
      </c>
      <c r="C38" s="15">
        <f>Cameroun!C34</f>
        <v>71571299</v>
      </c>
      <c r="D38" s="15">
        <f>Cameroun!D34</f>
        <v>27863327</v>
      </c>
      <c r="E38" s="15">
        <f>Cameroun!E34</f>
        <v>30679624</v>
      </c>
      <c r="F38" s="15">
        <f>Cameroun!F34</f>
        <v>40194817</v>
      </c>
      <c r="G38" s="28">
        <f>SUM(B38:F38)</f>
        <v>345790032</v>
      </c>
      <c r="H38" s="29">
        <f>+B38*10000+C38*5000+D38*2000+E38*1000+F38*500</f>
        <v>2219169831500</v>
      </c>
    </row>
    <row r="39" spans="1:11" ht="30" customHeight="1" x14ac:dyDescent="0.2">
      <c r="A39" s="24" t="s">
        <v>29</v>
      </c>
      <c r="B39" s="15">
        <f>Centrafrique!B34</f>
        <v>19959450</v>
      </c>
      <c r="C39" s="15">
        <f>Centrafrique!C34</f>
        <v>9969502</v>
      </c>
      <c r="D39" s="15">
        <f>Centrafrique!D34</f>
        <v>7139594</v>
      </c>
      <c r="E39" s="15">
        <f>Centrafrique!E34</f>
        <v>9681591</v>
      </c>
      <c r="F39" s="15">
        <f>Centrafrique!F34</f>
        <v>9225000</v>
      </c>
      <c r="G39" s="28">
        <f t="shared" ref="G39:G43" si="3">SUM(B39:F39)</f>
        <v>55975137</v>
      </c>
      <c r="H39" s="29">
        <f t="shared" ref="H39:H43" si="4">+B39*10000+C39*5000+D39*2000+E39*1000+F39*500</f>
        <v>278015289000</v>
      </c>
    </row>
    <row r="40" spans="1:11" ht="30" customHeight="1" x14ac:dyDescent="0.2">
      <c r="A40" s="24" t="s">
        <v>21</v>
      </c>
      <c r="B40" s="15">
        <f>Congo!B34</f>
        <v>137583090</v>
      </c>
      <c r="C40" s="15">
        <f>Congo!C34</f>
        <v>40367019</v>
      </c>
      <c r="D40" s="15">
        <f>Congo!D34</f>
        <v>9871296</v>
      </c>
      <c r="E40" s="15">
        <f>Congo!E34</f>
        <v>9791531</v>
      </c>
      <c r="F40" s="15">
        <f>Congo!F34</f>
        <v>9837465</v>
      </c>
      <c r="G40" s="28">
        <f t="shared" si="3"/>
        <v>207450401</v>
      </c>
      <c r="H40" s="29">
        <f t="shared" si="4"/>
        <v>1612118850500</v>
      </c>
    </row>
    <row r="41" spans="1:11" ht="30" customHeight="1" x14ac:dyDescent="0.2">
      <c r="A41" s="24" t="s">
        <v>24</v>
      </c>
      <c r="B41" s="15">
        <f>Gabon!B34</f>
        <v>92341036</v>
      </c>
      <c r="C41" s="15">
        <f>Gabon!C34</f>
        <v>40523768</v>
      </c>
      <c r="D41" s="15">
        <f>Gabon!D34</f>
        <v>15444128</v>
      </c>
      <c r="E41" s="15">
        <f>Gabon!E34</f>
        <v>11293706</v>
      </c>
      <c r="F41" s="15">
        <f>Gabon!F34</f>
        <v>10270978</v>
      </c>
      <c r="G41" s="28">
        <f t="shared" si="3"/>
        <v>169873616</v>
      </c>
      <c r="H41" s="29">
        <f t="shared" si="4"/>
        <v>1173346651000</v>
      </c>
    </row>
    <row r="42" spans="1:11" ht="30" customHeight="1" x14ac:dyDescent="0.2">
      <c r="A42" s="24" t="s">
        <v>30</v>
      </c>
      <c r="B42" s="15">
        <f>'Guinée Equatoriale'!B34</f>
        <v>30432216</v>
      </c>
      <c r="C42" s="15">
        <f>'Guinée Equatoriale'!C34</f>
        <v>13276443</v>
      </c>
      <c r="D42" s="15">
        <f>'Guinée Equatoriale'!D34</f>
        <v>10560097</v>
      </c>
      <c r="E42" s="15">
        <f>'Guinée Equatoriale'!E34</f>
        <v>7408182</v>
      </c>
      <c r="F42" s="15">
        <f>'Guinée Equatoriale'!F34</f>
        <v>6917679</v>
      </c>
      <c r="G42" s="28">
        <f t="shared" si="3"/>
        <v>68594617</v>
      </c>
      <c r="H42" s="29">
        <f t="shared" si="4"/>
        <v>402691590500</v>
      </c>
    </row>
    <row r="43" spans="1:11" ht="30" customHeight="1" thickBot="1" x14ac:dyDescent="0.25">
      <c r="A43" s="24" t="s">
        <v>26</v>
      </c>
      <c r="B43" s="15">
        <f>Tchad!B34</f>
        <v>91430865</v>
      </c>
      <c r="C43" s="15">
        <f>Tchad!C34</f>
        <v>38485120</v>
      </c>
      <c r="D43" s="15">
        <f>Tchad!D34</f>
        <v>17462575</v>
      </c>
      <c r="E43" s="15">
        <f>Tchad!E34</f>
        <v>16717354</v>
      </c>
      <c r="F43" s="15">
        <f>Tchad!F34</f>
        <v>18243959</v>
      </c>
      <c r="G43" s="28">
        <f t="shared" si="3"/>
        <v>182339873</v>
      </c>
      <c r="H43" s="29">
        <f t="shared" si="4"/>
        <v>1167498733500</v>
      </c>
    </row>
    <row r="44" spans="1:11" ht="24.95" customHeight="1" thickBot="1" x14ac:dyDescent="0.25">
      <c r="A44" s="12" t="s">
        <v>16</v>
      </c>
      <c r="B44" s="22">
        <f t="shared" ref="B44:H44" si="5">SUM(B38:B43)</f>
        <v>547227622</v>
      </c>
      <c r="C44" s="22">
        <f t="shared" si="5"/>
        <v>214193151</v>
      </c>
      <c r="D44" s="22">
        <f t="shared" si="5"/>
        <v>88341017</v>
      </c>
      <c r="E44" s="22">
        <f t="shared" si="5"/>
        <v>85571988</v>
      </c>
      <c r="F44" s="22">
        <f t="shared" si="5"/>
        <v>94689898</v>
      </c>
      <c r="G44" s="22">
        <f t="shared" si="5"/>
        <v>1030023676</v>
      </c>
      <c r="H44" s="22">
        <f t="shared" si="5"/>
        <v>6852840946000</v>
      </c>
    </row>
    <row r="45" spans="1:11" ht="20.100000000000001" customHeight="1" thickTop="1" x14ac:dyDescent="0.2">
      <c r="A45" s="1"/>
      <c r="B45" s="1"/>
      <c r="C45" s="1"/>
      <c r="D45" s="4"/>
      <c r="E45" s="4"/>
      <c r="F45" s="4"/>
      <c r="G45" s="1"/>
      <c r="H45" s="1"/>
      <c r="I45" s="1"/>
      <c r="J45" s="1"/>
      <c r="K45" s="1"/>
    </row>
    <row r="46" spans="1:11" ht="20.100000000000001" customHeight="1" x14ac:dyDescent="0.2">
      <c r="A46" s="1"/>
      <c r="B46" s="1"/>
      <c r="C46" s="1"/>
      <c r="D46" s="4"/>
      <c r="E46" s="4"/>
      <c r="F46" s="4"/>
      <c r="G46" s="1"/>
      <c r="H46" s="1"/>
      <c r="I46" s="1"/>
      <c r="J46" s="1"/>
      <c r="K46" s="1"/>
    </row>
    <row r="47" spans="1:11" ht="20.100000000000001" customHeight="1" x14ac:dyDescent="0.2">
      <c r="A47" s="1"/>
      <c r="B47" s="1"/>
      <c r="C47" s="1"/>
      <c r="D47" s="4"/>
      <c r="E47" s="4"/>
      <c r="F47" s="4"/>
      <c r="G47" s="1"/>
      <c r="H47" s="1"/>
      <c r="I47" s="1"/>
      <c r="J47" s="1"/>
      <c r="K47" s="1"/>
    </row>
    <row r="48" spans="1:11" ht="20.100000000000001" customHeight="1" x14ac:dyDescent="0.2">
      <c r="A48" s="1"/>
      <c r="B48" s="1"/>
      <c r="C48" s="1"/>
      <c r="D48" s="4"/>
      <c r="E48" s="4"/>
      <c r="F48" s="4"/>
      <c r="G48" s="1"/>
      <c r="H48" s="1"/>
      <c r="I48" s="1"/>
      <c r="J48" s="1"/>
      <c r="K48" s="1"/>
    </row>
    <row r="49" spans="1:11" ht="20.100000000000001" customHeight="1" x14ac:dyDescent="0.2">
      <c r="A49" s="1"/>
      <c r="B49" s="1"/>
      <c r="C49" s="1"/>
      <c r="D49" s="4"/>
      <c r="E49" s="4"/>
      <c r="F49" s="4"/>
      <c r="G49" s="1"/>
      <c r="H49" s="1"/>
      <c r="I49" s="1"/>
      <c r="J49" s="1"/>
      <c r="K49" s="1"/>
    </row>
    <row r="50" spans="1:11" ht="20.100000000000001" customHeight="1" x14ac:dyDescent="0.2">
      <c r="A50" s="1"/>
      <c r="B50" s="1"/>
      <c r="C50" s="1"/>
      <c r="D50" s="4"/>
      <c r="E50" s="4"/>
      <c r="F50" s="4"/>
      <c r="G50" s="1"/>
      <c r="H50" s="1"/>
      <c r="I50" s="1"/>
      <c r="J50" s="1"/>
      <c r="K50" s="1"/>
    </row>
    <row r="51" spans="1:11" ht="20.100000000000001" customHeight="1" x14ac:dyDescent="0.2">
      <c r="A51" s="1"/>
      <c r="B51" s="1"/>
      <c r="C51" s="1"/>
      <c r="D51" s="4"/>
      <c r="E51" s="4"/>
      <c r="F51" s="4"/>
      <c r="G51" s="1"/>
      <c r="H51" s="1"/>
      <c r="I51" s="1"/>
      <c r="J51" s="1"/>
      <c r="K51" s="1"/>
    </row>
    <row r="52" spans="1:11" ht="20.100000000000001" customHeight="1" x14ac:dyDescent="0.2">
      <c r="A52" s="1"/>
      <c r="B52" s="1"/>
      <c r="C52" s="1"/>
      <c r="D52" s="4"/>
      <c r="E52" s="4"/>
      <c r="F52" s="4"/>
      <c r="G52" s="1"/>
      <c r="H52" s="1"/>
      <c r="I52" s="1"/>
      <c r="J52" s="1"/>
      <c r="K52" s="1"/>
    </row>
    <row r="53" spans="1:11" ht="20.100000000000001" customHeight="1" x14ac:dyDescent="0.2">
      <c r="A53" s="1"/>
      <c r="B53" s="1"/>
      <c r="C53" s="1"/>
      <c r="D53" s="4"/>
      <c r="E53" s="4"/>
      <c r="F53" s="4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4"/>
      <c r="E54" s="4"/>
      <c r="F54" s="4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/>
      <c r="E55" s="4"/>
      <c r="F55" s="4"/>
      <c r="G55" s="1"/>
      <c r="H55" s="1"/>
      <c r="I55" s="1"/>
      <c r="J55" s="1"/>
      <c r="K55" s="1"/>
    </row>
    <row r="56" spans="1:11" ht="20.100000000000001" customHeight="1" x14ac:dyDescent="0.2">
      <c r="A56" s="1"/>
      <c r="B56" s="1"/>
      <c r="C56" s="1"/>
      <c r="D56" s="4"/>
      <c r="E56" s="4"/>
      <c r="F56" s="4"/>
      <c r="G56" s="1"/>
      <c r="H56" s="1"/>
      <c r="I56" s="1"/>
      <c r="J56" s="1"/>
      <c r="K56" s="1"/>
    </row>
    <row r="57" spans="1:11" ht="20.100000000000001" customHeight="1" x14ac:dyDescent="0.2">
      <c r="A57" s="1"/>
      <c r="B57" s="1"/>
      <c r="C57" s="1"/>
      <c r="D57" s="4"/>
      <c r="E57" s="4"/>
      <c r="F57" s="4"/>
      <c r="G57" s="1"/>
      <c r="H57" s="1"/>
      <c r="I57" s="1"/>
      <c r="J57" s="1"/>
      <c r="K57" s="1"/>
    </row>
    <row r="58" spans="1:11" ht="20.100000000000001" customHeight="1" x14ac:dyDescent="0.2">
      <c r="A58" s="1"/>
      <c r="B58" s="1"/>
      <c r="C58" s="1"/>
      <c r="D58" s="4"/>
      <c r="E58" s="4"/>
      <c r="F58" s="4"/>
      <c r="G58" s="1"/>
      <c r="H58" s="1"/>
      <c r="I58" s="1"/>
      <c r="J58" s="1"/>
      <c r="K58" s="1"/>
    </row>
    <row r="59" spans="1:11" ht="20.100000000000001" customHeight="1" x14ac:dyDescent="0.2">
      <c r="A59" s="1"/>
      <c r="B59" s="1"/>
      <c r="C59" s="1"/>
      <c r="D59" s="4"/>
      <c r="E59" s="4"/>
      <c r="F59" s="4"/>
      <c r="G59" s="1"/>
      <c r="H59" s="1"/>
      <c r="I59" s="1"/>
      <c r="J59" s="1"/>
      <c r="K59" s="1"/>
    </row>
    <row r="60" spans="1:11" ht="20.100000000000001" customHeight="1" x14ac:dyDescent="0.2">
      <c r="A60" s="1"/>
      <c r="B60" s="1"/>
      <c r="C60" s="1"/>
      <c r="D60" s="4"/>
      <c r="E60" s="4"/>
      <c r="F60" s="4"/>
      <c r="G60" s="1"/>
      <c r="H60" s="1"/>
      <c r="I60" s="1"/>
      <c r="J60" s="1"/>
      <c r="K60" s="1"/>
    </row>
    <row r="61" spans="1:11" ht="20.100000000000001" customHeight="1" x14ac:dyDescent="0.2">
      <c r="A61" s="1"/>
      <c r="B61" s="1"/>
      <c r="C61" s="1"/>
      <c r="D61" s="4"/>
      <c r="E61" s="4"/>
      <c r="F61" s="4"/>
      <c r="G61" s="1"/>
      <c r="H61" s="1"/>
      <c r="I61" s="1"/>
      <c r="J61" s="1"/>
      <c r="K61" s="1"/>
    </row>
    <row r="62" spans="1:11" ht="20.100000000000001" customHeight="1" x14ac:dyDescent="0.2">
      <c r="A62" s="1"/>
      <c r="B62" s="1"/>
      <c r="C62" s="1"/>
      <c r="D62" s="4"/>
      <c r="E62" s="4"/>
      <c r="F62" s="4"/>
      <c r="G62" s="1"/>
      <c r="H62" s="1"/>
      <c r="I62" s="1"/>
      <c r="J62" s="1"/>
      <c r="K62" s="1"/>
    </row>
    <row r="63" spans="1:11" ht="20.100000000000001" customHeight="1" x14ac:dyDescent="0.2">
      <c r="A63" s="1"/>
      <c r="B63" s="1"/>
      <c r="C63" s="1"/>
      <c r="D63" s="4"/>
      <c r="E63" s="4"/>
      <c r="F63" s="4"/>
      <c r="G63" s="1"/>
      <c r="H63" s="1"/>
      <c r="I63" s="1"/>
      <c r="J63" s="1"/>
      <c r="K63" s="1"/>
    </row>
    <row r="64" spans="1:11" ht="20.100000000000001" customHeight="1" x14ac:dyDescent="0.2">
      <c r="A64" s="1"/>
      <c r="B64" s="1"/>
      <c r="C64" s="1"/>
      <c r="D64" s="4"/>
      <c r="E64" s="4"/>
      <c r="F64" s="4"/>
      <c r="G64" s="1"/>
      <c r="H64" s="1"/>
      <c r="I64" s="1"/>
      <c r="J64" s="1"/>
      <c r="K64" s="1"/>
    </row>
    <row r="65" spans="1:11" ht="20.100000000000001" customHeight="1" x14ac:dyDescent="0.2">
      <c r="A65" s="1"/>
      <c r="B65" s="1"/>
      <c r="C65" s="1"/>
      <c r="D65" s="4"/>
      <c r="E65" s="4"/>
      <c r="F65" s="4"/>
      <c r="G65" s="1"/>
      <c r="H65" s="1"/>
      <c r="I65" s="1"/>
      <c r="J65" s="1"/>
      <c r="K65" s="1"/>
    </row>
    <row r="66" spans="1:11" ht="20.100000000000001" customHeight="1" x14ac:dyDescent="0.2">
      <c r="A66" s="1"/>
      <c r="B66" s="1"/>
      <c r="C66" s="1"/>
      <c r="D66" s="4"/>
      <c r="E66" s="4"/>
      <c r="F66" s="4"/>
      <c r="G66" s="1"/>
      <c r="H66" s="1"/>
      <c r="I66" s="1"/>
      <c r="J66" s="1"/>
      <c r="K66" s="1"/>
    </row>
    <row r="67" spans="1:11" ht="20.100000000000001" customHeight="1" x14ac:dyDescent="0.2">
      <c r="A67" s="41" t="s">
        <v>31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</row>
    <row r="68" spans="1:11" ht="20.100000000000001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20.100000000000001" customHeight="1" thickBot="1" x14ac:dyDescent="0.25">
      <c r="A69" s="4" t="s">
        <v>28</v>
      </c>
      <c r="B69" s="4"/>
      <c r="C69" s="4"/>
      <c r="D69" s="4"/>
      <c r="E69" s="5" t="s">
        <v>27</v>
      </c>
      <c r="F69" s="4"/>
      <c r="G69" s="4"/>
      <c r="H69" s="4"/>
      <c r="I69" s="4"/>
      <c r="J69" s="3"/>
      <c r="K69" s="14" t="str">
        <f>H36</f>
        <v>Exercice : 2023</v>
      </c>
    </row>
    <row r="70" spans="1:11" ht="20.100000000000001" customHeight="1" thickTop="1" thickBot="1" x14ac:dyDescent="0.25">
      <c r="A70" s="23" t="s">
        <v>23</v>
      </c>
      <c r="B70" s="8">
        <v>500</v>
      </c>
      <c r="C70" s="8">
        <v>100</v>
      </c>
      <c r="D70" s="8">
        <v>50</v>
      </c>
      <c r="E70" s="8">
        <v>25</v>
      </c>
      <c r="F70" s="9">
        <v>10</v>
      </c>
      <c r="G70" s="9">
        <v>5</v>
      </c>
      <c r="H70" s="9">
        <v>2</v>
      </c>
      <c r="I70" s="9">
        <v>1</v>
      </c>
      <c r="J70" s="9" t="s">
        <v>2</v>
      </c>
      <c r="K70" s="10" t="s">
        <v>3</v>
      </c>
    </row>
    <row r="71" spans="1:11" ht="30" customHeight="1" x14ac:dyDescent="0.2">
      <c r="A71" s="24" t="s">
        <v>17</v>
      </c>
      <c r="B71" s="15">
        <f>Cameroun!B52</f>
        <v>0</v>
      </c>
      <c r="C71" s="15">
        <f>Cameroun!C52</f>
        <v>12</v>
      </c>
      <c r="D71" s="15">
        <f>Cameroun!D52</f>
        <v>10</v>
      </c>
      <c r="E71" s="15">
        <f>Cameroun!E52</f>
        <v>1</v>
      </c>
      <c r="F71" s="15">
        <f>Cameroun!F52</f>
        <v>14</v>
      </c>
      <c r="G71" s="15">
        <f>Cameroun!G52</f>
        <v>16</v>
      </c>
      <c r="H71" s="15">
        <f>Cameroun!H52</f>
        <v>1</v>
      </c>
      <c r="I71" s="15">
        <f>Cameroun!I52</f>
        <v>13</v>
      </c>
      <c r="J71" s="16">
        <f>SUM(B71:I71)</f>
        <v>67</v>
      </c>
      <c r="K71" s="17">
        <f>B71*500+C71*100+D71*50+E71*25+F71*10+G71*5+H71*2+I71*1</f>
        <v>1960</v>
      </c>
    </row>
    <row r="72" spans="1:11" ht="30" customHeight="1" x14ac:dyDescent="0.2">
      <c r="A72" s="24" t="s">
        <v>29</v>
      </c>
      <c r="B72" s="15">
        <f>Centrafrique!B52</f>
        <v>2162</v>
      </c>
      <c r="C72" s="15">
        <f>Centrafrique!C52</f>
        <v>10</v>
      </c>
      <c r="D72" s="15">
        <f>Centrafrique!D52</f>
        <v>3</v>
      </c>
      <c r="E72" s="15">
        <f>Centrafrique!E52</f>
        <v>0</v>
      </c>
      <c r="F72" s="15">
        <f>Centrafrique!F52</f>
        <v>15</v>
      </c>
      <c r="G72" s="15">
        <f>Centrafrique!G52</f>
        <v>0</v>
      </c>
      <c r="H72" s="15">
        <f>Centrafrique!H52</f>
        <v>0</v>
      </c>
      <c r="I72" s="15">
        <f>Centrafrique!I52</f>
        <v>25</v>
      </c>
      <c r="J72" s="16">
        <f t="shared" ref="J72:J76" si="6">SUM(B72:I72)</f>
        <v>2215</v>
      </c>
      <c r="K72" s="17">
        <f t="shared" ref="K72:K76" si="7">B72*500+C72*100+D72*50+E72*25+F72*10+G72*5+H72*2+I72*1</f>
        <v>1082325</v>
      </c>
    </row>
    <row r="73" spans="1:11" ht="30" customHeight="1" x14ac:dyDescent="0.2">
      <c r="A73" s="24" t="s">
        <v>21</v>
      </c>
      <c r="B73" s="15">
        <f>Congo!B52</f>
        <v>0</v>
      </c>
      <c r="C73" s="15">
        <f>Congo!C52</f>
        <v>5</v>
      </c>
      <c r="D73" s="15">
        <f>Congo!D52</f>
        <v>14</v>
      </c>
      <c r="E73" s="15">
        <f>Congo!E52</f>
        <v>47</v>
      </c>
      <c r="F73" s="15">
        <f>Congo!F52</f>
        <v>63</v>
      </c>
      <c r="G73" s="15">
        <f>Congo!G52</f>
        <v>10</v>
      </c>
      <c r="H73" s="15">
        <f>Congo!H52</f>
        <v>11</v>
      </c>
      <c r="I73" s="15">
        <f>Congo!I52</f>
        <v>8</v>
      </c>
      <c r="J73" s="16">
        <f t="shared" si="6"/>
        <v>158</v>
      </c>
      <c r="K73" s="17">
        <f t="shared" si="7"/>
        <v>3085</v>
      </c>
    </row>
    <row r="74" spans="1:11" ht="30" customHeight="1" x14ac:dyDescent="0.2">
      <c r="A74" s="24" t="s">
        <v>24</v>
      </c>
      <c r="B74" s="15">
        <f>Gabon!B52</f>
        <v>0</v>
      </c>
      <c r="C74" s="15">
        <f>Gabon!C52</f>
        <v>34</v>
      </c>
      <c r="D74" s="15">
        <f>Gabon!D52</f>
        <v>16</v>
      </c>
      <c r="E74" s="15">
        <f>Gabon!E52</f>
        <v>3</v>
      </c>
      <c r="F74" s="15">
        <f>Gabon!F52</f>
        <v>32</v>
      </c>
      <c r="G74" s="15">
        <f>Gabon!G52</f>
        <v>12</v>
      </c>
      <c r="H74" s="15">
        <f>Gabon!H52</f>
        <v>3</v>
      </c>
      <c r="I74" s="15">
        <f>Gabon!I52</f>
        <v>22</v>
      </c>
      <c r="J74" s="16">
        <f t="shared" si="6"/>
        <v>122</v>
      </c>
      <c r="K74" s="17">
        <f t="shared" si="7"/>
        <v>4683</v>
      </c>
    </row>
    <row r="75" spans="1:11" ht="30" customHeight="1" x14ac:dyDescent="0.2">
      <c r="A75" s="24" t="s">
        <v>30</v>
      </c>
      <c r="B75" s="15">
        <f>'Guinée Equatoriale'!B52</f>
        <v>0</v>
      </c>
      <c r="C75" s="15">
        <f>'Guinée Equatoriale'!C52</f>
        <v>30</v>
      </c>
      <c r="D75" s="15">
        <f>'Guinée Equatoriale'!D52</f>
        <v>42</v>
      </c>
      <c r="E75" s="15">
        <f>'Guinée Equatoriale'!E52</f>
        <v>7</v>
      </c>
      <c r="F75" s="15">
        <f>'Guinée Equatoriale'!F52</f>
        <v>38</v>
      </c>
      <c r="G75" s="15">
        <f>'Guinée Equatoriale'!G52</f>
        <v>13</v>
      </c>
      <c r="H75" s="15">
        <f>'Guinée Equatoriale'!H52</f>
        <v>5</v>
      </c>
      <c r="I75" s="15">
        <f>'Guinée Equatoriale'!I52</f>
        <v>34</v>
      </c>
      <c r="J75" s="16">
        <f t="shared" si="6"/>
        <v>169</v>
      </c>
      <c r="K75" s="17">
        <f t="shared" si="7"/>
        <v>5764</v>
      </c>
    </row>
    <row r="76" spans="1:11" ht="30" customHeight="1" thickBot="1" x14ac:dyDescent="0.25">
      <c r="A76" s="24" t="s">
        <v>26</v>
      </c>
      <c r="B76" s="15">
        <f>Tchad!B52</f>
        <v>0</v>
      </c>
      <c r="C76" s="15">
        <f>Tchad!C52</f>
        <v>6</v>
      </c>
      <c r="D76" s="15">
        <f>Tchad!D52</f>
        <v>22</v>
      </c>
      <c r="E76" s="15">
        <f>Tchad!E52</f>
        <v>0</v>
      </c>
      <c r="F76" s="15">
        <f>Tchad!F52</f>
        <v>11</v>
      </c>
      <c r="G76" s="15">
        <f>Tchad!G52</f>
        <v>5</v>
      </c>
      <c r="H76" s="15">
        <f>Tchad!H52</f>
        <v>3</v>
      </c>
      <c r="I76" s="15">
        <f>Tchad!I52</f>
        <v>8</v>
      </c>
      <c r="J76" s="16">
        <f t="shared" si="6"/>
        <v>55</v>
      </c>
      <c r="K76" s="17">
        <f t="shared" si="7"/>
        <v>1849</v>
      </c>
    </row>
    <row r="77" spans="1:11" ht="20.100000000000001" customHeight="1" thickBot="1" x14ac:dyDescent="0.25">
      <c r="A77" s="12" t="s">
        <v>16</v>
      </c>
      <c r="B77" s="22">
        <f t="shared" ref="B77:K77" si="8">SUM(B71:B76)</f>
        <v>2162</v>
      </c>
      <c r="C77" s="22">
        <f t="shared" si="8"/>
        <v>97</v>
      </c>
      <c r="D77" s="22">
        <f t="shared" si="8"/>
        <v>107</v>
      </c>
      <c r="E77" s="22">
        <f t="shared" si="8"/>
        <v>58</v>
      </c>
      <c r="F77" s="22">
        <f t="shared" si="8"/>
        <v>173</v>
      </c>
      <c r="G77" s="22">
        <f t="shared" si="8"/>
        <v>56</v>
      </c>
      <c r="H77" s="22">
        <f t="shared" si="8"/>
        <v>23</v>
      </c>
      <c r="I77" s="22">
        <f t="shared" si="8"/>
        <v>110</v>
      </c>
      <c r="J77" s="22">
        <f t="shared" si="8"/>
        <v>2786</v>
      </c>
      <c r="K77" s="25">
        <f t="shared" si="8"/>
        <v>1099666</v>
      </c>
    </row>
    <row r="78" spans="1:11" ht="20.100000000000001" customHeight="1" thickTop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20.10000000000000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20.10000000000000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20.10000000000000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20.10000000000000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20.10000000000000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20.10000000000000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20.10000000000000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20.10000000000000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0.10000000000000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0.10000000000000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0.10000000000000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0.100000000000001" customHeight="1" x14ac:dyDescent="0.2">
      <c r="A99" s="41" t="s">
        <v>32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1:11" ht="20.100000000000001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20.100000000000001" customHeight="1" thickBot="1" x14ac:dyDescent="0.25">
      <c r="A101" s="4" t="s">
        <v>28</v>
      </c>
      <c r="B101" s="4"/>
      <c r="C101" s="4"/>
      <c r="D101" s="4"/>
      <c r="E101" s="5" t="s">
        <v>27</v>
      </c>
      <c r="F101" s="4"/>
      <c r="G101" s="4"/>
      <c r="H101" s="4"/>
      <c r="I101" s="4"/>
      <c r="J101" s="3"/>
      <c r="K101" s="6" t="str">
        <f>K69</f>
        <v>Exercice : 2023</v>
      </c>
    </row>
    <row r="102" spans="1:11" ht="20.100000000000001" customHeight="1" thickTop="1" thickBot="1" x14ac:dyDescent="0.25">
      <c r="A102" s="23"/>
      <c r="B102" s="8">
        <v>500</v>
      </c>
      <c r="C102" s="8">
        <v>100</v>
      </c>
      <c r="D102" s="8">
        <v>50</v>
      </c>
      <c r="E102" s="8">
        <v>25</v>
      </c>
      <c r="F102" s="9">
        <v>10</v>
      </c>
      <c r="G102" s="9">
        <v>5</v>
      </c>
      <c r="H102" s="9">
        <v>2</v>
      </c>
      <c r="I102" s="9">
        <v>1</v>
      </c>
      <c r="J102" s="9" t="s">
        <v>2</v>
      </c>
      <c r="K102" s="10" t="s">
        <v>3</v>
      </c>
    </row>
    <row r="103" spans="1:11" ht="30" customHeight="1" x14ac:dyDescent="0.2">
      <c r="A103" s="24" t="s">
        <v>17</v>
      </c>
      <c r="B103" s="15">
        <f>Cameroun!B70</f>
        <v>100</v>
      </c>
      <c r="C103" s="15">
        <f>Cameroun!C70</f>
        <v>54484</v>
      </c>
      <c r="D103" s="15">
        <f>Cameroun!D70</f>
        <v>62563</v>
      </c>
      <c r="E103" s="15">
        <f>Cameroun!E70</f>
        <v>24603</v>
      </c>
      <c r="F103" s="15">
        <f>Cameroun!F70</f>
        <v>1664</v>
      </c>
      <c r="G103" s="15">
        <f>Cameroun!G70</f>
        <v>658</v>
      </c>
      <c r="H103" s="15">
        <f>Cameroun!H70</f>
        <v>20</v>
      </c>
      <c r="I103" s="15">
        <f>Cameroun!I70</f>
        <v>1686</v>
      </c>
      <c r="J103" s="16">
        <f>SUM(B103:I103)</f>
        <v>145778</v>
      </c>
      <c r="K103" s="17">
        <f>B103*500+C103*100+D103*50+E103*25+F103*10+G103*5+H103*2+I103*1</f>
        <v>9263281</v>
      </c>
    </row>
    <row r="104" spans="1:11" ht="30" customHeight="1" x14ac:dyDescent="0.2">
      <c r="A104" s="24" t="s">
        <v>29</v>
      </c>
      <c r="B104" s="15">
        <f>Centrafrique!B70</f>
        <v>0</v>
      </c>
      <c r="C104" s="15">
        <f>Centrafrique!C70</f>
        <v>17817</v>
      </c>
      <c r="D104" s="15">
        <f>Centrafrique!D70</f>
        <v>72967</v>
      </c>
      <c r="E104" s="15">
        <f>Centrafrique!E70</f>
        <v>3390</v>
      </c>
      <c r="F104" s="15">
        <f>Centrafrique!F70</f>
        <v>77430</v>
      </c>
      <c r="G104" s="15">
        <f>Centrafrique!G70</f>
        <v>40126</v>
      </c>
      <c r="H104" s="15">
        <f>Centrafrique!H70</f>
        <v>33</v>
      </c>
      <c r="I104" s="15">
        <f>Centrafrique!I70</f>
        <v>446</v>
      </c>
      <c r="J104" s="16">
        <f t="shared" ref="J104:J108" si="9">SUM(B104:I104)</f>
        <v>212209</v>
      </c>
      <c r="K104" s="17">
        <f t="shared" ref="K104:K108" si="10">B104*500+C104*100+D104*50+E104*25+F104*10+G104*5+H104*2+I104*1</f>
        <v>6490242</v>
      </c>
    </row>
    <row r="105" spans="1:11" ht="30" customHeight="1" x14ac:dyDescent="0.2">
      <c r="A105" s="24" t="s">
        <v>21</v>
      </c>
      <c r="B105" s="15">
        <f>Congo!B70</f>
        <v>125</v>
      </c>
      <c r="C105" s="15">
        <f>Congo!C70</f>
        <v>26371</v>
      </c>
      <c r="D105" s="15">
        <f>Congo!D70</f>
        <v>73469</v>
      </c>
      <c r="E105" s="15">
        <f>Congo!E70</f>
        <v>21225</v>
      </c>
      <c r="F105" s="15">
        <f>Congo!F70</f>
        <v>165751</v>
      </c>
      <c r="G105" s="15">
        <f>Congo!G70</f>
        <v>12202</v>
      </c>
      <c r="H105" s="15">
        <f>Congo!H70</f>
        <v>2049</v>
      </c>
      <c r="I105" s="15">
        <f>Congo!I70</f>
        <v>3346</v>
      </c>
      <c r="J105" s="16">
        <f t="shared" si="9"/>
        <v>304538</v>
      </c>
      <c r="K105" s="17">
        <f t="shared" si="10"/>
        <v>8629639</v>
      </c>
    </row>
    <row r="106" spans="1:11" ht="30" customHeight="1" x14ac:dyDescent="0.2">
      <c r="A106" s="24" t="s">
        <v>24</v>
      </c>
      <c r="B106" s="15">
        <f>Gabon!B70</f>
        <v>500</v>
      </c>
      <c r="C106" s="15">
        <f>Gabon!C70</f>
        <v>23242</v>
      </c>
      <c r="D106" s="15">
        <f>Gabon!D70</f>
        <v>40410</v>
      </c>
      <c r="E106" s="15">
        <f>Gabon!E70</f>
        <v>7159</v>
      </c>
      <c r="F106" s="15">
        <f>Gabon!F70</f>
        <v>9711</v>
      </c>
      <c r="G106" s="15">
        <f>Gabon!G70</f>
        <v>7192</v>
      </c>
      <c r="H106" s="15">
        <f>Gabon!H70</f>
        <v>39</v>
      </c>
      <c r="I106" s="15">
        <f>Gabon!I70</f>
        <v>385</v>
      </c>
      <c r="J106" s="16">
        <f t="shared" si="9"/>
        <v>88638</v>
      </c>
      <c r="K106" s="17">
        <f t="shared" si="10"/>
        <v>4907208</v>
      </c>
    </row>
    <row r="107" spans="1:11" ht="30" customHeight="1" x14ac:dyDescent="0.2">
      <c r="A107" s="24" t="s">
        <v>30</v>
      </c>
      <c r="B107" s="15">
        <f>'Guinée Equatoriale'!B70</f>
        <v>10</v>
      </c>
      <c r="C107" s="15">
        <f>'Guinée Equatoriale'!C70</f>
        <v>24012</v>
      </c>
      <c r="D107" s="15">
        <f>'Guinée Equatoriale'!D70</f>
        <v>313235</v>
      </c>
      <c r="E107" s="15">
        <f>'Guinée Equatoriale'!E70</f>
        <v>100147</v>
      </c>
      <c r="F107" s="15">
        <f>'Guinée Equatoriale'!F70</f>
        <v>244</v>
      </c>
      <c r="G107" s="15">
        <f>'Guinée Equatoriale'!G70</f>
        <v>214</v>
      </c>
      <c r="H107" s="15">
        <f>'Guinée Equatoriale'!H70</f>
        <v>203</v>
      </c>
      <c r="I107" s="15">
        <f>'Guinée Equatoriale'!I70</f>
        <v>246</v>
      </c>
      <c r="J107" s="16">
        <f t="shared" si="9"/>
        <v>438311</v>
      </c>
      <c r="K107" s="17">
        <f t="shared" si="10"/>
        <v>20575787</v>
      </c>
    </row>
    <row r="108" spans="1:11" ht="30" customHeight="1" thickBot="1" x14ac:dyDescent="0.25">
      <c r="A108" s="24" t="s">
        <v>26</v>
      </c>
      <c r="B108" s="15">
        <f>Tchad!B70</f>
        <v>0</v>
      </c>
      <c r="C108" s="15">
        <f>Tchad!C70</f>
        <v>108370</v>
      </c>
      <c r="D108" s="15">
        <f>Tchad!D70</f>
        <v>130013</v>
      </c>
      <c r="E108" s="15">
        <f>Tchad!E70</f>
        <v>17422</v>
      </c>
      <c r="F108" s="15">
        <f>Tchad!F70</f>
        <v>326</v>
      </c>
      <c r="G108" s="15">
        <f>Tchad!G70</f>
        <v>102</v>
      </c>
      <c r="H108" s="15">
        <f>Tchad!H70</f>
        <v>160</v>
      </c>
      <c r="I108" s="15">
        <f>Tchad!I70</f>
        <v>114</v>
      </c>
      <c r="J108" s="16">
        <f t="shared" si="9"/>
        <v>256507</v>
      </c>
      <c r="K108" s="17">
        <f t="shared" si="10"/>
        <v>17777404</v>
      </c>
    </row>
    <row r="109" spans="1:11" ht="20.100000000000001" customHeight="1" thickBot="1" x14ac:dyDescent="0.25">
      <c r="A109" s="12" t="s">
        <v>16</v>
      </c>
      <c r="B109" s="22">
        <f t="shared" ref="B109:K109" si="11">SUM(B103:B108)</f>
        <v>735</v>
      </c>
      <c r="C109" s="22">
        <f t="shared" si="11"/>
        <v>254296</v>
      </c>
      <c r="D109" s="22">
        <f t="shared" si="11"/>
        <v>692657</v>
      </c>
      <c r="E109" s="22">
        <f t="shared" si="11"/>
        <v>173946</v>
      </c>
      <c r="F109" s="22">
        <f t="shared" si="11"/>
        <v>255126</v>
      </c>
      <c r="G109" s="22">
        <f t="shared" si="11"/>
        <v>60494</v>
      </c>
      <c r="H109" s="22">
        <f t="shared" si="11"/>
        <v>2504</v>
      </c>
      <c r="I109" s="22">
        <f t="shared" si="11"/>
        <v>6223</v>
      </c>
      <c r="J109" s="22">
        <f t="shared" si="11"/>
        <v>1445981</v>
      </c>
      <c r="K109" s="25">
        <f t="shared" si="11"/>
        <v>67643561</v>
      </c>
    </row>
    <row r="110" spans="1:11" ht="20.100000000000001" customHeight="1" thickTop="1" x14ac:dyDescent="0.2"/>
  </sheetData>
  <sheetProtection selectLockedCells="1" selectUnlockedCells="1"/>
  <mergeCells count="4">
    <mergeCell ref="A1:H1"/>
    <mergeCell ref="A34:H34"/>
    <mergeCell ref="A67:K67"/>
    <mergeCell ref="A99:K99"/>
  </mergeCells>
  <printOptions horizontalCentered="1"/>
  <pageMargins left="0" right="0" top="0" bottom="0" header="0.51181102362204722" footer="0.51181102362204722"/>
  <pageSetup paperSize="9" scale="57" orientation="landscape" r:id="rId1"/>
  <headerFooter alignWithMargins="0"/>
  <rowBreaks count="3" manualBreakCount="3">
    <brk id="32" max="16383" man="1"/>
    <brk id="65" max="16383" man="1"/>
    <brk id="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Cameroun</vt:lpstr>
      <vt:lpstr>Centrafrique</vt:lpstr>
      <vt:lpstr>Congo</vt:lpstr>
      <vt:lpstr>Gabon</vt:lpstr>
      <vt:lpstr>Guinée Equatoriale</vt:lpstr>
      <vt:lpstr>Tchad</vt:lpstr>
      <vt:lpstr>Zone CEMAC</vt:lpstr>
      <vt:lpstr>Zone CEMAC PAR ETAT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ATANGANA</dc:creator>
  <cp:lastModifiedBy>Marie Ange Kaddy AKAGA</cp:lastModifiedBy>
  <cp:lastPrinted>2017-02-03T12:36:54Z</cp:lastPrinted>
  <dcterms:created xsi:type="dcterms:W3CDTF">2010-12-07T10:00:07Z</dcterms:created>
  <dcterms:modified xsi:type="dcterms:W3CDTF">2025-06-25T15:13:09Z</dcterms:modified>
</cp:coreProperties>
</file>