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ga\Documents\GroupWise\"/>
    </mc:Choice>
  </mc:AlternateContent>
  <xr:revisionPtr revIDLastSave="0" documentId="13_ncr:1_{9F5243D9-63DD-4682-895B-90B1F512FF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meroun" sheetId="2" r:id="rId1"/>
    <sheet name="Centrafrique" sheetId="10" r:id="rId2"/>
    <sheet name="Congo" sheetId="11" r:id="rId3"/>
    <sheet name="Gabon" sheetId="12" r:id="rId4"/>
    <sheet name="Guinée Equatoriale" sheetId="13" r:id="rId5"/>
    <sheet name="Tchad" sheetId="15" r:id="rId6"/>
    <sheet name="Zone CEMAC" sheetId="14" r:id="rId7"/>
    <sheet name="Zone CEMAC PAR ETAT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6" l="1"/>
  <c r="K69" i="16" s="1"/>
  <c r="H36" i="14" l="1"/>
  <c r="K71" i="14" s="1"/>
  <c r="I70" i="15"/>
  <c r="H70" i="15"/>
  <c r="G70" i="15"/>
  <c r="F70" i="15"/>
  <c r="E70" i="15"/>
  <c r="D70" i="15"/>
  <c r="C70" i="15"/>
  <c r="B70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60" i="15"/>
  <c r="J60" i="15"/>
  <c r="K59" i="15"/>
  <c r="J59" i="15"/>
  <c r="K58" i="15"/>
  <c r="J58" i="15"/>
  <c r="I52" i="15"/>
  <c r="H52" i="15"/>
  <c r="G52" i="15"/>
  <c r="F52" i="15"/>
  <c r="E52" i="15"/>
  <c r="D52" i="15"/>
  <c r="C52" i="15"/>
  <c r="B52" i="15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F34" i="15"/>
  <c r="E34" i="15"/>
  <c r="D34" i="15"/>
  <c r="C34" i="15"/>
  <c r="B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0" i="15"/>
  <c r="K38" i="15" s="1"/>
  <c r="K56" i="15" s="1"/>
  <c r="A20" i="15"/>
  <c r="A38" i="15" s="1"/>
  <c r="A56" i="15" s="1"/>
  <c r="F17" i="15"/>
  <c r="E17" i="15"/>
  <c r="D17" i="15"/>
  <c r="C17" i="15"/>
  <c r="B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I70" i="13"/>
  <c r="H70" i="13"/>
  <c r="G70" i="13"/>
  <c r="F70" i="13"/>
  <c r="E70" i="13"/>
  <c r="D70" i="13"/>
  <c r="C70" i="13"/>
  <c r="B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I52" i="13"/>
  <c r="H52" i="13"/>
  <c r="G52" i="13"/>
  <c r="F52" i="13"/>
  <c r="E52" i="13"/>
  <c r="D52" i="13"/>
  <c r="C52" i="13"/>
  <c r="B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F34" i="13"/>
  <c r="E34" i="13"/>
  <c r="D34" i="13"/>
  <c r="C34" i="13"/>
  <c r="B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0" i="13"/>
  <c r="K38" i="13" s="1"/>
  <c r="K56" i="13" s="1"/>
  <c r="A20" i="13"/>
  <c r="A38" i="13" s="1"/>
  <c r="A56" i="13" s="1"/>
  <c r="F17" i="13"/>
  <c r="E17" i="13"/>
  <c r="D17" i="13"/>
  <c r="C17" i="13"/>
  <c r="B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I70" i="12"/>
  <c r="H70" i="12"/>
  <c r="G70" i="12"/>
  <c r="F70" i="12"/>
  <c r="E70" i="12"/>
  <c r="D70" i="12"/>
  <c r="C70" i="12"/>
  <c r="B70" i="12"/>
  <c r="K69" i="12"/>
  <c r="J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1" i="12"/>
  <c r="J61" i="12"/>
  <c r="K60" i="12"/>
  <c r="J60" i="12"/>
  <c r="K59" i="12"/>
  <c r="J59" i="12"/>
  <c r="K58" i="12"/>
  <c r="J58" i="12"/>
  <c r="I52" i="12"/>
  <c r="H52" i="12"/>
  <c r="G52" i="12"/>
  <c r="F52" i="12"/>
  <c r="E52" i="12"/>
  <c r="D52" i="12"/>
  <c r="C52" i="12"/>
  <c r="B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F34" i="12"/>
  <c r="E34" i="12"/>
  <c r="D34" i="12"/>
  <c r="C34" i="12"/>
  <c r="B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0" i="12"/>
  <c r="K38" i="12" s="1"/>
  <c r="K56" i="12" s="1"/>
  <c r="A20" i="12"/>
  <c r="A38" i="12" s="1"/>
  <c r="A56" i="12" s="1"/>
  <c r="F17" i="12"/>
  <c r="E17" i="12"/>
  <c r="D17" i="12"/>
  <c r="C17" i="12"/>
  <c r="B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I70" i="11"/>
  <c r="H70" i="11"/>
  <c r="G70" i="11"/>
  <c r="F70" i="11"/>
  <c r="E70" i="11"/>
  <c r="D70" i="11"/>
  <c r="C70" i="11"/>
  <c r="B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I52" i="11"/>
  <c r="H52" i="11"/>
  <c r="G52" i="11"/>
  <c r="F52" i="11"/>
  <c r="E52" i="11"/>
  <c r="D52" i="11"/>
  <c r="C52" i="11"/>
  <c r="B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F34" i="11"/>
  <c r="E34" i="11"/>
  <c r="D34" i="11"/>
  <c r="C34" i="11"/>
  <c r="B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0" i="11"/>
  <c r="K38" i="11" s="1"/>
  <c r="K56" i="11" s="1"/>
  <c r="A20" i="11"/>
  <c r="A38" i="11" s="1"/>
  <c r="A56" i="11" s="1"/>
  <c r="F17" i="11"/>
  <c r="E17" i="11"/>
  <c r="D17" i="11"/>
  <c r="C17" i="11"/>
  <c r="B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I70" i="10"/>
  <c r="H70" i="10"/>
  <c r="G70" i="10"/>
  <c r="F70" i="10"/>
  <c r="E70" i="10"/>
  <c r="D70" i="10"/>
  <c r="C70" i="10"/>
  <c r="B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I52" i="10"/>
  <c r="H52" i="10"/>
  <c r="G52" i="10"/>
  <c r="F52" i="10"/>
  <c r="E52" i="10"/>
  <c r="D52" i="10"/>
  <c r="C52" i="10"/>
  <c r="B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J52" i="10" s="1"/>
  <c r="A38" i="10"/>
  <c r="A56" i="10" s="1"/>
  <c r="F34" i="10"/>
  <c r="E34" i="10"/>
  <c r="D34" i="10"/>
  <c r="C34" i="10"/>
  <c r="B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0" i="10"/>
  <c r="K38" i="10" s="1"/>
  <c r="K56" i="10" s="1"/>
  <c r="A20" i="10"/>
  <c r="F17" i="10"/>
  <c r="E17" i="10"/>
  <c r="D17" i="10"/>
  <c r="C17" i="10"/>
  <c r="B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A20" i="2"/>
  <c r="A38" i="2" s="1"/>
  <c r="A56" i="2" s="1"/>
  <c r="H20" i="2"/>
  <c r="K38" i="2" s="1"/>
  <c r="K56" i="2" s="1"/>
  <c r="J70" i="10" l="1"/>
  <c r="J70" i="15"/>
  <c r="K70" i="15"/>
  <c r="K70" i="13"/>
  <c r="J70" i="13"/>
  <c r="J70" i="12"/>
  <c r="K70" i="12"/>
  <c r="J70" i="11"/>
  <c r="K70" i="11"/>
  <c r="K70" i="10"/>
  <c r="J52" i="15"/>
  <c r="K52" i="15"/>
  <c r="J52" i="13"/>
  <c r="K52" i="13"/>
  <c r="J52" i="12"/>
  <c r="K52" i="12"/>
  <c r="J52" i="11"/>
  <c r="K52" i="11"/>
  <c r="K52" i="10"/>
  <c r="H17" i="13"/>
  <c r="G17" i="13"/>
  <c r="G17" i="12"/>
  <c r="H17" i="12"/>
  <c r="G17" i="11"/>
  <c r="H17" i="11"/>
  <c r="G17" i="10"/>
  <c r="H17" i="10"/>
  <c r="H17" i="15"/>
  <c r="G17" i="15"/>
  <c r="G34" i="11"/>
  <c r="G34" i="15"/>
  <c r="H34" i="15"/>
  <c r="H34" i="12"/>
  <c r="H34" i="13"/>
  <c r="G34" i="13"/>
  <c r="G34" i="12"/>
  <c r="G34" i="10"/>
  <c r="H34" i="11"/>
  <c r="H34" i="10"/>
  <c r="D118" i="14"/>
  <c r="D117" i="14"/>
  <c r="H70" i="2"/>
  <c r="H103" i="16" s="1"/>
  <c r="D114" i="14"/>
  <c r="D111" i="14"/>
  <c r="B111" i="14"/>
  <c r="J60" i="2"/>
  <c r="F109" i="14"/>
  <c r="D108" i="14"/>
  <c r="H108" i="14"/>
  <c r="D107" i="14"/>
  <c r="H107" i="14"/>
  <c r="I107" i="14"/>
  <c r="I118" i="14"/>
  <c r="D116" i="14"/>
  <c r="H104" i="16"/>
  <c r="H115" i="14"/>
  <c r="D113" i="14"/>
  <c r="H113" i="14"/>
  <c r="F111" i="14"/>
  <c r="G104" i="16"/>
  <c r="D110" i="14"/>
  <c r="H110" i="14"/>
  <c r="H105" i="16"/>
  <c r="B108" i="14"/>
  <c r="H106" i="16"/>
  <c r="E108" i="14"/>
  <c r="I108" i="14"/>
  <c r="D83" i="14"/>
  <c r="H83" i="14"/>
  <c r="D82" i="14"/>
  <c r="H82" i="14"/>
  <c r="H80" i="14"/>
  <c r="H77" i="14"/>
  <c r="D76" i="14"/>
  <c r="H76" i="14"/>
  <c r="D73" i="14"/>
  <c r="H73" i="14"/>
  <c r="D112" i="14"/>
  <c r="H112" i="14"/>
  <c r="B109" i="14"/>
  <c r="E41" i="14"/>
  <c r="F47" i="14"/>
  <c r="F46" i="14"/>
  <c r="F42" i="14"/>
  <c r="F14" i="14"/>
  <c r="F13" i="14"/>
  <c r="F11" i="14"/>
  <c r="F10" i="14"/>
  <c r="F8" i="14"/>
  <c r="C5" i="14"/>
  <c r="E6" i="14"/>
  <c r="B42" i="14"/>
  <c r="D15" i="14"/>
  <c r="B6" i="16"/>
  <c r="D41" i="14"/>
  <c r="F43" i="14"/>
  <c r="D43" i="14"/>
  <c r="G118" i="14"/>
  <c r="F118" i="14"/>
  <c r="E118" i="14"/>
  <c r="C118" i="14"/>
  <c r="I117" i="14"/>
  <c r="G117" i="14"/>
  <c r="F117" i="14"/>
  <c r="E117" i="14"/>
  <c r="C117" i="14"/>
  <c r="I116" i="14"/>
  <c r="G116" i="14"/>
  <c r="F116" i="14"/>
  <c r="E116" i="14"/>
  <c r="C116" i="14"/>
  <c r="I115" i="14"/>
  <c r="G115" i="14"/>
  <c r="F115" i="14"/>
  <c r="E115" i="14"/>
  <c r="D115" i="14"/>
  <c r="C115" i="14"/>
  <c r="I114" i="14"/>
  <c r="G114" i="14"/>
  <c r="F114" i="14"/>
  <c r="E114" i="14"/>
  <c r="C114" i="14"/>
  <c r="I113" i="14"/>
  <c r="G113" i="14"/>
  <c r="F113" i="14"/>
  <c r="E113" i="14"/>
  <c r="C113" i="14"/>
  <c r="I112" i="14"/>
  <c r="G112" i="14"/>
  <c r="F112" i="14"/>
  <c r="E112" i="14"/>
  <c r="C112" i="14"/>
  <c r="I111" i="14"/>
  <c r="G111" i="14"/>
  <c r="E111" i="14"/>
  <c r="C111" i="14"/>
  <c r="I110" i="14"/>
  <c r="G110" i="14"/>
  <c r="F110" i="14"/>
  <c r="E110" i="14"/>
  <c r="C110" i="14"/>
  <c r="I109" i="14"/>
  <c r="G109" i="14"/>
  <c r="E109" i="14"/>
  <c r="C109" i="14"/>
  <c r="G108" i="14"/>
  <c r="F108" i="14"/>
  <c r="C108" i="14"/>
  <c r="G107" i="14"/>
  <c r="F107" i="14"/>
  <c r="E107" i="14"/>
  <c r="C107" i="14"/>
  <c r="B118" i="14"/>
  <c r="B117" i="14"/>
  <c r="B116" i="14"/>
  <c r="B115" i="14"/>
  <c r="B114" i="14"/>
  <c r="B113" i="14"/>
  <c r="B112" i="14"/>
  <c r="B107" i="14"/>
  <c r="I84" i="14"/>
  <c r="H84" i="14"/>
  <c r="G84" i="14"/>
  <c r="F84" i="14"/>
  <c r="E84" i="14"/>
  <c r="D84" i="14"/>
  <c r="C84" i="14"/>
  <c r="I83" i="14"/>
  <c r="G83" i="14"/>
  <c r="F83" i="14"/>
  <c r="E83" i="14"/>
  <c r="C83" i="14"/>
  <c r="I82" i="14"/>
  <c r="G82" i="14"/>
  <c r="F82" i="14"/>
  <c r="E82" i="14"/>
  <c r="C82" i="14"/>
  <c r="I81" i="14"/>
  <c r="H81" i="14"/>
  <c r="G81" i="14"/>
  <c r="F81" i="14"/>
  <c r="E81" i="14"/>
  <c r="D81" i="14"/>
  <c r="C81" i="14"/>
  <c r="I80" i="14"/>
  <c r="G80" i="14"/>
  <c r="F80" i="14"/>
  <c r="E80" i="14"/>
  <c r="C80" i="14"/>
  <c r="I79" i="14"/>
  <c r="H79" i="14"/>
  <c r="G79" i="14"/>
  <c r="F79" i="14"/>
  <c r="E79" i="14"/>
  <c r="D79" i="14"/>
  <c r="C79" i="14"/>
  <c r="I78" i="14"/>
  <c r="H78" i="14"/>
  <c r="G78" i="14"/>
  <c r="F78" i="14"/>
  <c r="E78" i="14"/>
  <c r="D78" i="14"/>
  <c r="C78" i="14"/>
  <c r="I77" i="14"/>
  <c r="G77" i="14"/>
  <c r="F77" i="14"/>
  <c r="E77" i="14"/>
  <c r="C77" i="14"/>
  <c r="I76" i="14"/>
  <c r="G76" i="14"/>
  <c r="F76" i="14"/>
  <c r="E76" i="14"/>
  <c r="C76" i="14"/>
  <c r="I75" i="14"/>
  <c r="H75" i="14"/>
  <c r="G75" i="14"/>
  <c r="F75" i="14"/>
  <c r="E75" i="14"/>
  <c r="D75" i="14"/>
  <c r="C75" i="14"/>
  <c r="I74" i="14"/>
  <c r="H74" i="14"/>
  <c r="G74" i="14"/>
  <c r="F74" i="14"/>
  <c r="E74" i="14"/>
  <c r="D74" i="14"/>
  <c r="C74" i="14"/>
  <c r="I73" i="14"/>
  <c r="G73" i="14"/>
  <c r="F73" i="14"/>
  <c r="E73" i="14"/>
  <c r="C73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F49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F45" i="14"/>
  <c r="E45" i="14"/>
  <c r="D45" i="14"/>
  <c r="C45" i="14"/>
  <c r="E44" i="14"/>
  <c r="D44" i="14"/>
  <c r="C44" i="14"/>
  <c r="E43" i="14"/>
  <c r="C43" i="14"/>
  <c r="E42" i="14"/>
  <c r="D42" i="14"/>
  <c r="C42" i="14"/>
  <c r="C41" i="14"/>
  <c r="E40" i="14"/>
  <c r="D40" i="14"/>
  <c r="C40" i="14"/>
  <c r="E39" i="14"/>
  <c r="D39" i="14"/>
  <c r="C39" i="14"/>
  <c r="E38" i="14"/>
  <c r="D38" i="14"/>
  <c r="C38" i="14"/>
  <c r="B49" i="14"/>
  <c r="B48" i="14"/>
  <c r="B47" i="14"/>
  <c r="B46" i="14"/>
  <c r="B45" i="14"/>
  <c r="B44" i="14"/>
  <c r="B43" i="14"/>
  <c r="B41" i="14"/>
  <c r="B40" i="14"/>
  <c r="B39" i="14"/>
  <c r="B38" i="14"/>
  <c r="F16" i="14"/>
  <c r="E16" i="14"/>
  <c r="D16" i="14"/>
  <c r="C16" i="14"/>
  <c r="E15" i="14"/>
  <c r="C15" i="14"/>
  <c r="E14" i="14"/>
  <c r="D14" i="14"/>
  <c r="C14" i="14"/>
  <c r="E13" i="14"/>
  <c r="D13" i="14"/>
  <c r="C13" i="14"/>
  <c r="F12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F7" i="14"/>
  <c r="E7" i="14"/>
  <c r="D7" i="14"/>
  <c r="C7" i="14"/>
  <c r="F6" i="14"/>
  <c r="D6" i="14"/>
  <c r="C6" i="14"/>
  <c r="B16" i="14"/>
  <c r="B15" i="14"/>
  <c r="B14" i="14"/>
  <c r="B13" i="14"/>
  <c r="B12" i="14"/>
  <c r="B11" i="14"/>
  <c r="B10" i="14"/>
  <c r="B9" i="14"/>
  <c r="B8" i="14"/>
  <c r="B7" i="14"/>
  <c r="K101" i="16"/>
  <c r="I108" i="16"/>
  <c r="H108" i="16"/>
  <c r="G108" i="16"/>
  <c r="F108" i="16"/>
  <c r="E108" i="16"/>
  <c r="D108" i="16"/>
  <c r="C108" i="16"/>
  <c r="B108" i="16"/>
  <c r="I76" i="16"/>
  <c r="H76" i="16"/>
  <c r="G76" i="16"/>
  <c r="F76" i="16"/>
  <c r="E76" i="16"/>
  <c r="D76" i="16"/>
  <c r="C76" i="16"/>
  <c r="B76" i="16"/>
  <c r="E43" i="16"/>
  <c r="D43" i="16"/>
  <c r="C43" i="16"/>
  <c r="B43" i="16"/>
  <c r="F10" i="16"/>
  <c r="E10" i="16"/>
  <c r="D10" i="16"/>
  <c r="C10" i="16"/>
  <c r="B10" i="16"/>
  <c r="K105" i="14"/>
  <c r="I107" i="16"/>
  <c r="G107" i="16"/>
  <c r="F107" i="16"/>
  <c r="E107" i="16"/>
  <c r="C107" i="16"/>
  <c r="I75" i="16"/>
  <c r="G75" i="16"/>
  <c r="F75" i="16"/>
  <c r="E75" i="16"/>
  <c r="C75" i="16"/>
  <c r="B75" i="16"/>
  <c r="E42" i="16"/>
  <c r="D42" i="16"/>
  <c r="C42" i="16"/>
  <c r="B42" i="16"/>
  <c r="I106" i="16"/>
  <c r="G106" i="16"/>
  <c r="F106" i="16"/>
  <c r="E106" i="16"/>
  <c r="C106" i="16"/>
  <c r="I74" i="16"/>
  <c r="H74" i="16"/>
  <c r="G74" i="16"/>
  <c r="F74" i="16"/>
  <c r="E74" i="16"/>
  <c r="D74" i="16"/>
  <c r="C74" i="16"/>
  <c r="B74" i="16"/>
  <c r="F41" i="16"/>
  <c r="E41" i="16"/>
  <c r="D41" i="16"/>
  <c r="C41" i="16"/>
  <c r="B41" i="16"/>
  <c r="F8" i="16"/>
  <c r="D8" i="16"/>
  <c r="C8" i="16"/>
  <c r="B8" i="16"/>
  <c r="I105" i="16"/>
  <c r="G105" i="16"/>
  <c r="F105" i="16"/>
  <c r="E105" i="16"/>
  <c r="C105" i="16"/>
  <c r="I73" i="16"/>
  <c r="H73" i="16"/>
  <c r="G73" i="16"/>
  <c r="F73" i="16"/>
  <c r="E73" i="16"/>
  <c r="D73" i="16"/>
  <c r="C73" i="16"/>
  <c r="B73" i="16"/>
  <c r="F40" i="16"/>
  <c r="E40" i="16"/>
  <c r="D40" i="16"/>
  <c r="C40" i="16"/>
  <c r="B40" i="16"/>
  <c r="F7" i="16"/>
  <c r="E7" i="16"/>
  <c r="D7" i="16"/>
  <c r="C7" i="16"/>
  <c r="B7" i="16"/>
  <c r="I104" i="16"/>
  <c r="F104" i="16"/>
  <c r="E104" i="16"/>
  <c r="D104" i="16"/>
  <c r="B104" i="16"/>
  <c r="I72" i="16"/>
  <c r="H72" i="16"/>
  <c r="G72" i="16"/>
  <c r="F72" i="16"/>
  <c r="E72" i="16"/>
  <c r="D72" i="16"/>
  <c r="C72" i="16"/>
  <c r="B72" i="16"/>
  <c r="F39" i="16"/>
  <c r="E39" i="16"/>
  <c r="D39" i="16"/>
  <c r="C39" i="16"/>
  <c r="B39" i="16"/>
  <c r="F6" i="16"/>
  <c r="E6" i="16"/>
  <c r="D6" i="16"/>
  <c r="C6" i="16"/>
  <c r="F34" i="2"/>
  <c r="F38" i="16" s="1"/>
  <c r="E34" i="2"/>
  <c r="E38" i="16" s="1"/>
  <c r="D34" i="2"/>
  <c r="D38" i="16" s="1"/>
  <c r="C34" i="2"/>
  <c r="C38" i="16" s="1"/>
  <c r="B34" i="2"/>
  <c r="B38" i="16" s="1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F17" i="2"/>
  <c r="F5" i="16" s="1"/>
  <c r="E17" i="2"/>
  <c r="E5" i="16" s="1"/>
  <c r="D17" i="2"/>
  <c r="D5" i="16" s="1"/>
  <c r="C17" i="2"/>
  <c r="C5" i="16" s="1"/>
  <c r="B17" i="2"/>
  <c r="B5" i="16" s="1"/>
  <c r="I70" i="2"/>
  <c r="I103" i="16" s="1"/>
  <c r="G70" i="2"/>
  <c r="G103" i="16" s="1"/>
  <c r="F70" i="2"/>
  <c r="F103" i="16" s="1"/>
  <c r="E70" i="2"/>
  <c r="E103" i="16" s="1"/>
  <c r="C70" i="2"/>
  <c r="C103" i="16" s="1"/>
  <c r="B70" i="2"/>
  <c r="B103" i="16" s="1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K59" i="2"/>
  <c r="J59" i="2"/>
  <c r="K58" i="2"/>
  <c r="J58" i="2"/>
  <c r="I52" i="2"/>
  <c r="I71" i="16" s="1"/>
  <c r="H52" i="2"/>
  <c r="H71" i="16" s="1"/>
  <c r="G52" i="2"/>
  <c r="G71" i="16" s="1"/>
  <c r="F52" i="2"/>
  <c r="F71" i="16" s="1"/>
  <c r="E52" i="2"/>
  <c r="E71" i="16" s="1"/>
  <c r="D52" i="2"/>
  <c r="D71" i="16" s="1"/>
  <c r="C52" i="2"/>
  <c r="C71" i="16" s="1"/>
  <c r="B52" i="2"/>
  <c r="B71" i="16" s="1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73" i="16" l="1"/>
  <c r="J52" i="2"/>
  <c r="H116" i="14"/>
  <c r="J116" i="14" s="1"/>
  <c r="H111" i="14"/>
  <c r="K111" i="14" s="1"/>
  <c r="D70" i="2"/>
  <c r="D103" i="16" s="1"/>
  <c r="J103" i="16" s="1"/>
  <c r="K70" i="2"/>
  <c r="J70" i="2"/>
  <c r="C104" i="16"/>
  <c r="K104" i="16" s="1"/>
  <c r="H117" i="14"/>
  <c r="K117" i="14" s="1"/>
  <c r="H114" i="14"/>
  <c r="K114" i="14" s="1"/>
  <c r="K113" i="14"/>
  <c r="D109" i="14"/>
  <c r="D119" i="14" s="1"/>
  <c r="H109" i="14"/>
  <c r="D105" i="16"/>
  <c r="B105" i="16"/>
  <c r="I109" i="16"/>
  <c r="H118" i="14"/>
  <c r="J118" i="14" s="1"/>
  <c r="D106" i="16"/>
  <c r="K115" i="14"/>
  <c r="B106" i="16"/>
  <c r="B110" i="14"/>
  <c r="J110" i="14" s="1"/>
  <c r="E109" i="16"/>
  <c r="J108" i="16"/>
  <c r="K84" i="14"/>
  <c r="J84" i="14"/>
  <c r="J83" i="14"/>
  <c r="J82" i="14"/>
  <c r="K82" i="14"/>
  <c r="J81" i="14"/>
  <c r="D80" i="14"/>
  <c r="J80" i="14" s="1"/>
  <c r="C85" i="14"/>
  <c r="J79" i="14"/>
  <c r="I85" i="14"/>
  <c r="G85" i="14"/>
  <c r="J78" i="14"/>
  <c r="K78" i="14"/>
  <c r="F77" i="16"/>
  <c r="D75" i="16"/>
  <c r="H75" i="16"/>
  <c r="H77" i="16" s="1"/>
  <c r="D77" i="14"/>
  <c r="J77" i="14" s="1"/>
  <c r="I77" i="16"/>
  <c r="K76" i="14"/>
  <c r="J76" i="14"/>
  <c r="E85" i="14"/>
  <c r="J75" i="14"/>
  <c r="F85" i="14"/>
  <c r="J74" i="14"/>
  <c r="H85" i="14"/>
  <c r="K74" i="14"/>
  <c r="K112" i="14"/>
  <c r="J112" i="14"/>
  <c r="G109" i="16"/>
  <c r="D107" i="16"/>
  <c r="H107" i="16"/>
  <c r="H109" i="16" s="1"/>
  <c r="E119" i="14"/>
  <c r="C119" i="14"/>
  <c r="B107" i="16"/>
  <c r="F119" i="14"/>
  <c r="G119" i="14"/>
  <c r="I119" i="14"/>
  <c r="K108" i="14"/>
  <c r="J107" i="14"/>
  <c r="F41" i="14"/>
  <c r="H41" i="14" s="1"/>
  <c r="F40" i="14"/>
  <c r="H40" i="14" s="1"/>
  <c r="F43" i="16"/>
  <c r="G43" i="16" s="1"/>
  <c r="F38" i="14"/>
  <c r="G38" i="14" s="1"/>
  <c r="F48" i="14"/>
  <c r="H48" i="14" s="1"/>
  <c r="F44" i="14"/>
  <c r="G44" i="14" s="1"/>
  <c r="F42" i="16"/>
  <c r="H42" i="16" s="1"/>
  <c r="F39" i="14"/>
  <c r="H39" i="14" s="1"/>
  <c r="G16" i="14"/>
  <c r="F15" i="14"/>
  <c r="G15" i="14" s="1"/>
  <c r="G13" i="14"/>
  <c r="F9" i="14"/>
  <c r="G9" i="14" s="1"/>
  <c r="B9" i="16"/>
  <c r="B11" i="16" s="1"/>
  <c r="C9" i="16"/>
  <c r="C11" i="16" s="1"/>
  <c r="J74" i="16"/>
  <c r="E77" i="16"/>
  <c r="J76" i="16"/>
  <c r="K76" i="16"/>
  <c r="H10" i="16"/>
  <c r="G10" i="16"/>
  <c r="K72" i="16"/>
  <c r="J72" i="16"/>
  <c r="C77" i="16"/>
  <c r="K81" i="14"/>
  <c r="J115" i="14"/>
  <c r="K52" i="2"/>
  <c r="G7" i="14"/>
  <c r="K75" i="14"/>
  <c r="K79" i="14"/>
  <c r="K83" i="14"/>
  <c r="J113" i="14"/>
  <c r="G17" i="2"/>
  <c r="H17" i="2"/>
  <c r="H16" i="14"/>
  <c r="G14" i="14"/>
  <c r="G12" i="14"/>
  <c r="G10" i="14"/>
  <c r="C17" i="14"/>
  <c r="H49" i="14"/>
  <c r="G49" i="14"/>
  <c r="H47" i="14"/>
  <c r="H46" i="14"/>
  <c r="H45" i="14"/>
  <c r="G41" i="16"/>
  <c r="E8" i="16"/>
  <c r="G8" i="16" s="1"/>
  <c r="B5" i="14"/>
  <c r="H42" i="14"/>
  <c r="C50" i="14"/>
  <c r="G40" i="16"/>
  <c r="H40" i="16"/>
  <c r="H14" i="14"/>
  <c r="G7" i="16"/>
  <c r="G8" i="14"/>
  <c r="G47" i="14"/>
  <c r="G45" i="14"/>
  <c r="C44" i="16"/>
  <c r="E44" i="16"/>
  <c r="H39" i="16"/>
  <c r="G6" i="16"/>
  <c r="H6" i="16"/>
  <c r="G46" i="14"/>
  <c r="D50" i="14"/>
  <c r="E50" i="14"/>
  <c r="H43" i="14"/>
  <c r="G43" i="14"/>
  <c r="G42" i="14"/>
  <c r="G34" i="2"/>
  <c r="H34" i="2"/>
  <c r="H13" i="14"/>
  <c r="H12" i="14"/>
  <c r="G11" i="14"/>
  <c r="H11" i="14"/>
  <c r="H10" i="14"/>
  <c r="H8" i="14"/>
  <c r="H7" i="14"/>
  <c r="K73" i="14"/>
  <c r="J108" i="14"/>
  <c r="K74" i="16"/>
  <c r="B50" i="14"/>
  <c r="B85" i="14"/>
  <c r="K107" i="14"/>
  <c r="H7" i="16"/>
  <c r="H41" i="16"/>
  <c r="K108" i="16"/>
  <c r="F109" i="16"/>
  <c r="J71" i="16"/>
  <c r="G77" i="16"/>
  <c r="K71" i="16"/>
  <c r="D44" i="16"/>
  <c r="G38" i="16"/>
  <c r="H38" i="16"/>
  <c r="H5" i="16"/>
  <c r="B77" i="16"/>
  <c r="J73" i="16"/>
  <c r="B44" i="16"/>
  <c r="G39" i="16"/>
  <c r="G5" i="16"/>
  <c r="J73" i="14"/>
  <c r="G40" i="14" l="1"/>
  <c r="K116" i="14"/>
  <c r="G48" i="14"/>
  <c r="K77" i="14"/>
  <c r="H15" i="14"/>
  <c r="G41" i="14"/>
  <c r="H38" i="14"/>
  <c r="J111" i="14"/>
  <c r="J117" i="14"/>
  <c r="K103" i="16"/>
  <c r="K118" i="14"/>
  <c r="J114" i="14"/>
  <c r="C109" i="16"/>
  <c r="J104" i="16"/>
  <c r="K109" i="14"/>
  <c r="J105" i="16"/>
  <c r="K105" i="16"/>
  <c r="H119" i="14"/>
  <c r="J109" i="14"/>
  <c r="J106" i="16"/>
  <c r="D109" i="16"/>
  <c r="B119" i="14"/>
  <c r="K106" i="16"/>
  <c r="B109" i="16"/>
  <c r="K110" i="14"/>
  <c r="K80" i="14"/>
  <c r="J75" i="16"/>
  <c r="J77" i="16" s="1"/>
  <c r="K75" i="16"/>
  <c r="K77" i="16" s="1"/>
  <c r="D85" i="14"/>
  <c r="D77" i="16"/>
  <c r="J85" i="14"/>
  <c r="J107" i="16"/>
  <c r="K107" i="16"/>
  <c r="H44" i="14"/>
  <c r="H43" i="16"/>
  <c r="H44" i="16" s="1"/>
  <c r="G39" i="14"/>
  <c r="F50" i="14"/>
  <c r="G42" i="16"/>
  <c r="G44" i="16" s="1"/>
  <c r="F44" i="16"/>
  <c r="H9" i="14"/>
  <c r="B6" i="14"/>
  <c r="B17" i="14" s="1"/>
  <c r="H8" i="16"/>
  <c r="K85" i="14" l="1"/>
  <c r="G50" i="14"/>
  <c r="H50" i="14"/>
  <c r="J119" i="14"/>
  <c r="K119" i="14"/>
  <c r="J109" i="16"/>
  <c r="K109" i="16"/>
  <c r="H6" i="14"/>
  <c r="G6" i="14"/>
  <c r="E9" i="16"/>
  <c r="E11" i="16" s="1"/>
  <c r="E5" i="14"/>
  <c r="E17" i="14" s="1"/>
  <c r="F9" i="16"/>
  <c r="F11" i="16" s="1"/>
  <c r="F5" i="14"/>
  <c r="F17" i="14" s="1"/>
  <c r="D5" i="14"/>
  <c r="D9" i="16"/>
  <c r="H9" i="16" l="1"/>
  <c r="H11" i="16" s="1"/>
  <c r="D11" i="16"/>
  <c r="G9" i="16"/>
  <c r="G11" i="16" s="1"/>
  <c r="D17" i="14"/>
  <c r="H5" i="14"/>
  <c r="H17" i="14" s="1"/>
  <c r="G5" i="14"/>
  <c r="G17" i="14" s="1"/>
</calcChain>
</file>

<file path=xl/sharedStrings.xml><?xml version="1.0" encoding="utf-8"?>
<sst xmlns="http://schemas.openxmlformats.org/spreadsheetml/2006/main" count="573" uniqueCount="36">
  <si>
    <t>Billets</t>
  </si>
  <si>
    <t>Mois</t>
  </si>
  <si>
    <t>Nombre</t>
  </si>
  <si>
    <t>Valeur faciale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</si>
  <si>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</si>
  <si>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</si>
  <si>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</si>
  <si>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</si>
  <si>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</si>
  <si>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</si>
  <si>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</si>
  <si>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</si>
  <si>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</si>
  <si>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</si>
  <si>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</si>
  <si>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</si>
  <si>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</si>
  <si>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CAMEROUN</t>
  </si>
  <si>
    <t>PRELEVEMENTS DE LA CLIENTELE</t>
  </si>
  <si>
    <t>Mai</t>
  </si>
  <si>
    <t>VERSEMENTS DE LA CLIENTELE</t>
  </si>
  <si>
    <t>CONGO</t>
  </si>
  <si>
    <t>ZONE CEMAC</t>
  </si>
  <si>
    <t>PAYS</t>
  </si>
  <si>
    <t>GABON</t>
  </si>
  <si>
    <t>GUINEE EQUATORIALE</t>
  </si>
  <si>
    <t>TCHAD</t>
  </si>
  <si>
    <t>Pièces</t>
  </si>
  <si>
    <t>ZONE CEMAC PAR ETAT</t>
  </si>
  <si>
    <t>R.C.A</t>
  </si>
  <si>
    <t>GUINEE E.</t>
  </si>
  <si>
    <t>VERSEMENTS DES BANQUES ET COMPTABLES PUBLICS</t>
  </si>
  <si>
    <t>PRELEVEMENTS DES BANQUES ET COMPTABLES PUBLICS</t>
  </si>
  <si>
    <t>Exercice : 2023</t>
  </si>
  <si>
    <t>RCA</t>
  </si>
  <si>
    <t>Exercice 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</si>
</sst>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b/>
      <sz val="11"/>
      <color rgb="FF0070C0"/>
      <name val="Verdana"/>
      <family val="2"/>
    </font>
    <font>
      <b/>
      <sz val="11"/>
      <color rgb="FF00B05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1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2" fillId="0" borderId="7" xfId="1" applyNumberFormat="1" applyFont="1" applyBorder="1"/>
    <xf numFmtId="0" fontId="4" fillId="0" borderId="0" xfId="0" applyFont="1" applyAlignment="1">
      <alignment horizontal="left"/>
    </xf>
    <xf numFmtId="165" fontId="2" fillId="3" borderId="7" xfId="1" applyNumberFormat="1" applyFont="1" applyFill="1" applyBorder="1"/>
    <xf numFmtId="165" fontId="2" fillId="3" borderId="5" xfId="1" applyNumberFormat="1" applyFont="1" applyFill="1" applyBorder="1"/>
    <xf numFmtId="165" fontId="2" fillId="3" borderId="4" xfId="1" applyNumberFormat="1" applyFont="1" applyFill="1" applyBorder="1"/>
    <xf numFmtId="0" fontId="4" fillId="2" borderId="10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1" borderId="6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0" borderId="5" xfId="1" applyNumberFormat="1" applyFont="1" applyBorder="1"/>
    <xf numFmtId="165" fontId="4" fillId="0" borderId="4" xfId="1" applyNumberFormat="1" applyFont="1" applyBorder="1"/>
    <xf numFmtId="0" fontId="2" fillId="0" borderId="0" xfId="0" applyFont="1" applyAlignment="1">
      <alignment horizontal="center"/>
    </xf>
    <xf numFmtId="165" fontId="2" fillId="4" borderId="7" xfId="1" applyNumberFormat="1" applyFont="1" applyFill="1" applyBorder="1"/>
    <xf numFmtId="165" fontId="4" fillId="4" borderId="5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2" fillId="4" borderId="5" xfId="1" applyNumberFormat="1" applyFont="1" applyFill="1" applyBorder="1"/>
    <xf numFmtId="165" fontId="2" fillId="4" borderId="4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CEMAC'!$B$4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CEMAC'!$B$5:$B$16</c:f>
              <c:numCache>
                <c:formatCode>_-* #,##0\ _€_-;\-* #,##0\ _€_-;_-* "-"??\ _€_-;_-@_-</c:formatCode>
                <c:ptCount val="12"/>
                <c:pt idx="0">
                  <c:v>42417140</c:v>
                </c:pt>
                <c:pt idx="1">
                  <c:v>34814600</c:v>
                </c:pt>
                <c:pt idx="2">
                  <c:v>38730062</c:v>
                </c:pt>
                <c:pt idx="3">
                  <c:v>37031000</c:v>
                </c:pt>
                <c:pt idx="4">
                  <c:v>34343000</c:v>
                </c:pt>
                <c:pt idx="5">
                  <c:v>39380047</c:v>
                </c:pt>
                <c:pt idx="6">
                  <c:v>37171000</c:v>
                </c:pt>
                <c:pt idx="7">
                  <c:v>41686999</c:v>
                </c:pt>
                <c:pt idx="8">
                  <c:v>42248000</c:v>
                </c:pt>
                <c:pt idx="9">
                  <c:v>38095391</c:v>
                </c:pt>
                <c:pt idx="10">
                  <c:v>37666208</c:v>
                </c:pt>
                <c:pt idx="11">
                  <c:v>38025100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0-4073-BE60-CFD6A0F38EA7}"/>
            </c:ext>
          </c:extLst>
        </c:ser>
        <c:ser>
          <c:idx val="1"/>
          <c:order val="1"/>
          <c:tx>
            <c:strRef>
              <c:f>'Zone CEMAC'!$C$4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CEMAC'!$C$5:$C$16</c:f>
              <c:numCache>
                <c:formatCode>_-* #,##0\ _€_-;\-* #,##0\ _€_-;_-* "-"??\ _€_-;_-@_-</c:formatCode>
                <c:ptCount val="12"/>
                <c:pt idx="0">
                  <c:v>7447000</c:v>
                </c:pt>
                <c:pt idx="1">
                  <c:v>6008800</c:v>
                </c:pt>
                <c:pt idx="2">
                  <c:v>6515089</c:v>
                </c:pt>
                <c:pt idx="3">
                  <c:v>6419000</c:v>
                </c:pt>
                <c:pt idx="4">
                  <c:v>5524000</c:v>
                </c:pt>
                <c:pt idx="5">
                  <c:v>6236021</c:v>
                </c:pt>
                <c:pt idx="6">
                  <c:v>5494000</c:v>
                </c:pt>
                <c:pt idx="7">
                  <c:v>5794000</c:v>
                </c:pt>
                <c:pt idx="8">
                  <c:v>5716001</c:v>
                </c:pt>
                <c:pt idx="9">
                  <c:v>4684000</c:v>
                </c:pt>
                <c:pt idx="10">
                  <c:v>4795001</c:v>
                </c:pt>
                <c:pt idx="11">
                  <c:v>4535000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0-4073-BE60-CFD6A0F38EA7}"/>
            </c:ext>
          </c:extLst>
        </c:ser>
        <c:ser>
          <c:idx val="2"/>
          <c:order val="2"/>
          <c:tx>
            <c:strRef>
              <c:f>'Zone CEMAC'!$D$4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CEMAC'!$D$5:$D$16</c:f>
              <c:numCache>
                <c:formatCode>_-* #,##0\ _€_-;\-* #,##0\ _€_-;_-* "-"??\ _€_-;_-@_-</c:formatCode>
                <c:ptCount val="12"/>
                <c:pt idx="0">
                  <c:v>2022000</c:v>
                </c:pt>
                <c:pt idx="1">
                  <c:v>1674000</c:v>
                </c:pt>
                <c:pt idx="2">
                  <c:v>1685309</c:v>
                </c:pt>
                <c:pt idx="3">
                  <c:v>1620000</c:v>
                </c:pt>
                <c:pt idx="4">
                  <c:v>1269000</c:v>
                </c:pt>
                <c:pt idx="5">
                  <c:v>1822187</c:v>
                </c:pt>
                <c:pt idx="6">
                  <c:v>2113000</c:v>
                </c:pt>
                <c:pt idx="7">
                  <c:v>1198000</c:v>
                </c:pt>
                <c:pt idx="8">
                  <c:v>1466000</c:v>
                </c:pt>
                <c:pt idx="9">
                  <c:v>1457000</c:v>
                </c:pt>
                <c:pt idx="10">
                  <c:v>1320000</c:v>
                </c:pt>
                <c:pt idx="11">
                  <c:v>1312999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0-4073-BE60-CFD6A0F38EA7}"/>
            </c:ext>
          </c:extLst>
        </c:ser>
        <c:ser>
          <c:idx val="3"/>
          <c:order val="3"/>
          <c:tx>
            <c:strRef>
              <c:f>'Zone CEMAC'!$E$4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CEMAC'!$E$5:$E$16</c:f>
              <c:numCache>
                <c:formatCode>_-* #,##0\ _€_-;\-* #,##0\ _€_-;_-* "-"??\ _€_-;_-@_-</c:formatCode>
                <c:ptCount val="12"/>
                <c:pt idx="0">
                  <c:v>2658000</c:v>
                </c:pt>
                <c:pt idx="1">
                  <c:v>2456000</c:v>
                </c:pt>
                <c:pt idx="2">
                  <c:v>2650168</c:v>
                </c:pt>
                <c:pt idx="3">
                  <c:v>2794000</c:v>
                </c:pt>
                <c:pt idx="4">
                  <c:v>2430000</c:v>
                </c:pt>
                <c:pt idx="5">
                  <c:v>3113261</c:v>
                </c:pt>
                <c:pt idx="6">
                  <c:v>3639000</c:v>
                </c:pt>
                <c:pt idx="7">
                  <c:v>2879006</c:v>
                </c:pt>
                <c:pt idx="8">
                  <c:v>2772007</c:v>
                </c:pt>
                <c:pt idx="9">
                  <c:v>2744015</c:v>
                </c:pt>
                <c:pt idx="10">
                  <c:v>2599000</c:v>
                </c:pt>
                <c:pt idx="11">
                  <c:v>2484000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0-4073-BE60-CFD6A0F38EA7}"/>
            </c:ext>
          </c:extLst>
        </c:ser>
        <c:ser>
          <c:idx val="4"/>
          <c:order val="4"/>
          <c:tx>
            <c:strRef>
              <c:f>'Zone CEMAC'!$F$4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CEMAC'!$F$5:$F$16</c:f>
              <c:numCache>
                <c:formatCode>_-* #,##0\ _€_-;\-* #,##0\ _€_-;_-* "-"??\ _€_-;_-@_-</c:formatCode>
                <c:ptCount val="12"/>
                <c:pt idx="0">
                  <c:v>3375000</c:v>
                </c:pt>
                <c:pt idx="1">
                  <c:v>3045000</c:v>
                </c:pt>
                <c:pt idx="2">
                  <c:v>2815105</c:v>
                </c:pt>
                <c:pt idx="3">
                  <c:v>3801000</c:v>
                </c:pt>
                <c:pt idx="4">
                  <c:v>2675000</c:v>
                </c:pt>
                <c:pt idx="5">
                  <c:v>3943249</c:v>
                </c:pt>
                <c:pt idx="6">
                  <c:v>3687000</c:v>
                </c:pt>
                <c:pt idx="7">
                  <c:v>2711001</c:v>
                </c:pt>
                <c:pt idx="8">
                  <c:v>3048000</c:v>
                </c:pt>
                <c:pt idx="9">
                  <c:v>3972008</c:v>
                </c:pt>
                <c:pt idx="10">
                  <c:v>3122001</c:v>
                </c:pt>
                <c:pt idx="11">
                  <c:v>2686000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0-4073-BE60-CFD6A0F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4192"/>
        <c:axId val="43465728"/>
        <c:axId val="0"/>
      </c:bar3DChart>
      <c:catAx>
        <c:axId val="434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5728"/>
        <c:crosses val="autoZero"/>
        <c:auto val="1"/>
        <c:lblAlgn val="ctr"/>
        <c:lblOffset val="100"/>
        <c:noMultiLvlLbl val="0"/>
      </c:catAx>
      <c:valAx>
        <c:axId val="434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CEMAC'!$B$37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CEMAC'!$B$38:$B$49</c:f>
              <c:numCache>
                <c:formatCode>_-* #,##0\ _€_-;\-* #,##0\ _€_-;_-* "-"??\ _€_-;_-@_-</c:formatCode>
                <c:ptCount val="12"/>
                <c:pt idx="0">
                  <c:v>-33422265</c:v>
                </c:pt>
                <c:pt idx="1">
                  <c:v>-35135900</c:v>
                </c:pt>
                <c:pt idx="2">
                  <c:v>-43916360</c:v>
                </c:pt>
                <c:pt idx="3">
                  <c:v>-44646775</c:v>
                </c:pt>
                <c:pt idx="4">
                  <c:v>-38489453</c:v>
                </c:pt>
                <c:pt idx="5">
                  <c:v>-39297105</c:v>
                </c:pt>
                <c:pt idx="6">
                  <c:v>-41482475</c:v>
                </c:pt>
                <c:pt idx="7">
                  <c:v>-44593880</c:v>
                </c:pt>
                <c:pt idx="8">
                  <c:v>-40310630</c:v>
                </c:pt>
                <c:pt idx="9">
                  <c:v>-42065510</c:v>
                </c:pt>
                <c:pt idx="10">
                  <c:v>-46319136</c:v>
                </c:pt>
                <c:pt idx="11">
                  <c:v>-60408571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8-43C7-89EE-5F67C530AD77}"/>
            </c:ext>
          </c:extLst>
        </c:ser>
        <c:ser>
          <c:idx val="1"/>
          <c:order val="1"/>
          <c:tx>
            <c:strRef>
              <c:f>'Zone CEMAC'!$C$37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CEMAC'!$C$38:$C$49</c:f>
              <c:numCache>
                <c:formatCode>_-* #,##0\ _€_-;\-* #,##0\ _€_-;_-* "-"??\ _€_-;_-@_-</c:formatCode>
                <c:ptCount val="12"/>
                <c:pt idx="0">
                  <c:v>-4878720</c:v>
                </c:pt>
                <c:pt idx="1">
                  <c:v>-5725136</c:v>
                </c:pt>
                <c:pt idx="2">
                  <c:v>-6417924</c:v>
                </c:pt>
                <c:pt idx="3">
                  <c:v>-5363700</c:v>
                </c:pt>
                <c:pt idx="4">
                  <c:v>-4814281</c:v>
                </c:pt>
                <c:pt idx="5">
                  <c:v>-5183400</c:v>
                </c:pt>
                <c:pt idx="6">
                  <c:v>-5103880</c:v>
                </c:pt>
                <c:pt idx="7">
                  <c:v>-5081480</c:v>
                </c:pt>
                <c:pt idx="8">
                  <c:v>-4208830</c:v>
                </c:pt>
                <c:pt idx="9">
                  <c:v>-3884898</c:v>
                </c:pt>
                <c:pt idx="10">
                  <c:v>-4892103</c:v>
                </c:pt>
                <c:pt idx="11">
                  <c:v>-7688349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8-43C7-89EE-5F67C530AD77}"/>
            </c:ext>
          </c:extLst>
        </c:ser>
        <c:ser>
          <c:idx val="2"/>
          <c:order val="2"/>
          <c:tx>
            <c:strRef>
              <c:f>'Zone CEMAC'!$D$37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CEMAC'!$D$38:$D$49</c:f>
              <c:numCache>
                <c:formatCode>_-* #,##0\ _€_-;\-* #,##0\ _€_-;_-* "-"??\ _€_-;_-@_-</c:formatCode>
                <c:ptCount val="12"/>
                <c:pt idx="0">
                  <c:v>-1126190</c:v>
                </c:pt>
                <c:pt idx="1">
                  <c:v>-1280000</c:v>
                </c:pt>
                <c:pt idx="2">
                  <c:v>-1683590</c:v>
                </c:pt>
                <c:pt idx="3">
                  <c:v>-921550</c:v>
                </c:pt>
                <c:pt idx="4">
                  <c:v>-900240</c:v>
                </c:pt>
                <c:pt idx="5">
                  <c:v>-1289390</c:v>
                </c:pt>
                <c:pt idx="6">
                  <c:v>-1248300</c:v>
                </c:pt>
                <c:pt idx="7">
                  <c:v>-1379829</c:v>
                </c:pt>
                <c:pt idx="8">
                  <c:v>-1269465</c:v>
                </c:pt>
                <c:pt idx="9">
                  <c:v>-1036030</c:v>
                </c:pt>
                <c:pt idx="10">
                  <c:v>-1779090</c:v>
                </c:pt>
                <c:pt idx="11">
                  <c:v>-4120690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8-43C7-89EE-5F67C530AD77}"/>
            </c:ext>
          </c:extLst>
        </c:ser>
        <c:ser>
          <c:idx val="3"/>
          <c:order val="3"/>
          <c:tx>
            <c:strRef>
              <c:f>'Zone CEMAC'!$E$37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CEMAC'!$E$38:$E$49</c:f>
              <c:numCache>
                <c:formatCode>_-* #,##0\ _€_-;\-* #,##0\ _€_-;_-* "-"??\ _€_-;_-@_-</c:formatCode>
                <c:ptCount val="12"/>
                <c:pt idx="0">
                  <c:v>-3099902</c:v>
                </c:pt>
                <c:pt idx="1">
                  <c:v>-4070360</c:v>
                </c:pt>
                <c:pt idx="2">
                  <c:v>-5660526</c:v>
                </c:pt>
                <c:pt idx="3">
                  <c:v>-4339779</c:v>
                </c:pt>
                <c:pt idx="4">
                  <c:v>-3695835</c:v>
                </c:pt>
                <c:pt idx="5">
                  <c:v>-4001221</c:v>
                </c:pt>
                <c:pt idx="6">
                  <c:v>-3962993</c:v>
                </c:pt>
                <c:pt idx="7">
                  <c:v>-4341301</c:v>
                </c:pt>
                <c:pt idx="8">
                  <c:v>-3111981</c:v>
                </c:pt>
                <c:pt idx="9">
                  <c:v>-2730816</c:v>
                </c:pt>
                <c:pt idx="10">
                  <c:v>-2717811</c:v>
                </c:pt>
                <c:pt idx="11">
                  <c:v>-3059279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8-43C7-89EE-5F67C530AD77}"/>
            </c:ext>
          </c:extLst>
        </c:ser>
        <c:ser>
          <c:idx val="4"/>
          <c:order val="4"/>
          <c:tx>
            <c:strRef>
              <c:f>'Zone CEMAC'!$F$37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CEMAC'!$F$38:$F$49</c:f>
              <c:numCache>
                <c:formatCode>_-* #,##0\ _€_-;\-* #,##0\ _€_-;_-* "-"??\ _€_-;_-@_-</c:formatCode>
                <c:ptCount val="12"/>
                <c:pt idx="0">
                  <c:v>-2289361</c:v>
                </c:pt>
                <c:pt idx="1">
                  <c:v>-2568496</c:v>
                </c:pt>
                <c:pt idx="2">
                  <c:v>-3636532</c:v>
                </c:pt>
                <c:pt idx="3">
                  <c:v>-3153876</c:v>
                </c:pt>
                <c:pt idx="4">
                  <c:v>-2189648</c:v>
                </c:pt>
                <c:pt idx="5">
                  <c:v>-2493096</c:v>
                </c:pt>
                <c:pt idx="6">
                  <c:v>-2630312</c:v>
                </c:pt>
                <c:pt idx="7">
                  <c:v>-2600695</c:v>
                </c:pt>
                <c:pt idx="8">
                  <c:v>-1748765</c:v>
                </c:pt>
                <c:pt idx="9">
                  <c:v>-1578331</c:v>
                </c:pt>
                <c:pt idx="10">
                  <c:v>-1434000</c:v>
                </c:pt>
                <c:pt idx="11">
                  <c:v>-5252280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8-43C7-89EE-5F67C530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80160"/>
        <c:axId val="44790144"/>
        <c:axId val="0"/>
      </c:bar3DChart>
      <c:catAx>
        <c:axId val="447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90144"/>
        <c:crosses val="autoZero"/>
        <c:auto val="1"/>
        <c:lblAlgn val="ctr"/>
        <c:lblOffset val="100"/>
        <c:noMultiLvlLbl val="0"/>
      </c:catAx>
      <c:valAx>
        <c:axId val="44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CEMAC'!$B$72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CEMAC'!$B$73:$B$84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6-4789-A126-3AB4FBBE3C2E}"/>
            </c:ext>
          </c:extLst>
        </c:ser>
        <c:ser>
          <c:idx val="1"/>
          <c:order val="1"/>
          <c:tx>
            <c:strRef>
              <c:f>'Zone CEMAC'!$C$72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CEMAC'!$C$73:$C$84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6-4789-A126-3AB4FBBE3C2E}"/>
            </c:ext>
          </c:extLst>
        </c:ser>
        <c:ser>
          <c:idx val="2"/>
          <c:order val="2"/>
          <c:tx>
            <c:strRef>
              <c:f>'Zone CEMAC'!$D$72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CEMAC'!$D$73:$D$84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6-4789-A126-3AB4FBBE3C2E}"/>
            </c:ext>
          </c:extLst>
        </c:ser>
        <c:ser>
          <c:idx val="3"/>
          <c:order val="3"/>
          <c:tx>
            <c:strRef>
              <c:f>'Zone CEMAC'!$E$72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CEMAC'!$E$73:$E$84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6-4789-A126-3AB4FBBE3C2E}"/>
            </c:ext>
          </c:extLst>
        </c:ser>
        <c:ser>
          <c:idx val="4"/>
          <c:order val="4"/>
          <c:tx>
            <c:strRef>
              <c:f>'Zone CEMAC'!$F$72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CEMAC'!$F$73:$F$84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6-4789-A126-3AB4FBBE3C2E}"/>
            </c:ext>
          </c:extLst>
        </c:ser>
        <c:ser>
          <c:idx val="5"/>
          <c:order val="5"/>
          <c:tx>
            <c:strRef>
              <c:f>'Zone CEMAC'!$G$72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CEMAC'!$G$73:$G$84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6-4789-A126-3AB4FBBE3C2E}"/>
            </c:ext>
          </c:extLst>
        </c:ser>
        <c:ser>
          <c:idx val="6"/>
          <c:order val="6"/>
          <c:tx>
            <c:strRef>
              <c:f>'Zone CEMAC'!$H$72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CEMAC'!$H$73:$H$84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16-4789-A126-3AB4FBBE3C2E}"/>
            </c:ext>
          </c:extLst>
        </c:ser>
        <c:ser>
          <c:idx val="7"/>
          <c:order val="7"/>
          <c:tx>
            <c:strRef>
              <c:f>'Zone CEMAC'!$I$72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CEMAC'!$I$73:$I$84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6-4789-A126-3AB4FBBE3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83616"/>
        <c:axId val="106405888"/>
        <c:axId val="0"/>
      </c:bar3DChart>
      <c:catAx>
        <c:axId val="1063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05888"/>
        <c:crosses val="autoZero"/>
        <c:auto val="1"/>
        <c:lblAlgn val="ctr"/>
        <c:lblOffset val="100"/>
        <c:noMultiLvlLbl val="0"/>
      </c:catAx>
      <c:valAx>
        <c:axId val="1064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8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CEMAC'!$B$106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CEMAC'!$B$107:$B$118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D66-A932-A0F35CB28B45}"/>
            </c:ext>
          </c:extLst>
        </c:ser>
        <c:ser>
          <c:idx val="1"/>
          <c:order val="1"/>
          <c:tx>
            <c:strRef>
              <c:f>'Zone CEMAC'!$C$106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CEMAC'!$C$107:$C$118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A-4D66-A932-A0F35CB28B45}"/>
            </c:ext>
          </c:extLst>
        </c:ser>
        <c:ser>
          <c:idx val="2"/>
          <c:order val="2"/>
          <c:tx>
            <c:strRef>
              <c:f>'Zone CEMAC'!$D$106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CEMAC'!$D$107:$D$118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692657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A-4D66-A932-A0F35CB28B45}"/>
            </c:ext>
          </c:extLst>
        </c:ser>
        <c:ser>
          <c:idx val="3"/>
          <c:order val="3"/>
          <c:tx>
            <c:strRef>
              <c:f>'Zone CEMAC'!$E$106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CEMAC'!$E$107:$E$118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A-4D66-A932-A0F35CB28B45}"/>
            </c:ext>
          </c:extLst>
        </c:ser>
        <c:ser>
          <c:idx val="4"/>
          <c:order val="4"/>
          <c:tx>
            <c:strRef>
              <c:f>'Zone CEMAC'!$F$106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CEMAC'!$F$107:$F$118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A-4D66-A932-A0F35CB28B45}"/>
            </c:ext>
          </c:extLst>
        </c:ser>
        <c:ser>
          <c:idx val="5"/>
          <c:order val="5"/>
          <c:tx>
            <c:strRef>
              <c:f>'Zone CEMAC'!$G$106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CEMAC'!$G$107:$G$118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A-4D66-A932-A0F35CB28B45}"/>
            </c:ext>
          </c:extLst>
        </c:ser>
        <c:ser>
          <c:idx val="6"/>
          <c:order val="6"/>
          <c:tx>
            <c:strRef>
              <c:f>'Zone CEMAC'!$H$106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CEMAC'!$H$107:$H$118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8A-4D66-A932-A0F35CB28B45}"/>
            </c:ext>
          </c:extLst>
        </c:ser>
        <c:ser>
          <c:idx val="7"/>
          <c:order val="7"/>
          <c:tx>
            <c:strRef>
              <c:f>'Zone CEMAC'!$I$106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CEMAC'!$I$107:$I$118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8A-4D66-A932-A0F35CB2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25856"/>
        <c:axId val="109227392"/>
        <c:axId val="0"/>
      </c:bar3DChart>
      <c:catAx>
        <c:axId val="10922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7392"/>
        <c:crosses val="autoZero"/>
        <c:auto val="1"/>
        <c:lblAlgn val="ctr"/>
        <c:lblOffset val="100"/>
        <c:noMultiLvlLbl val="0"/>
      </c:catAx>
      <c:valAx>
        <c:axId val="1092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2021</a:t>
            </a:r>
          </a:p>
        </c:rich>
      </c:tx>
      <c:layout>
        <c:manualLayout>
          <c:xMode val="edge"/>
          <c:yMode val="edge"/>
          <c:x val="0.16812223413064711"/>
          <c:y val="2.165819950441948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ETAT'!$B$4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ETAT'!$B$5:$B$10</c:f>
              <c:numCache>
                <c:formatCode>_-* #,##0\ _€_-;\-* #,##0\ _€_-;_-* "-"??\ _€_-;_-@_-</c:formatCode>
                <c:ptCount val="6"/>
                <c:pt idx="0">
                  <c:v>189125202</c:v>
                </c:pt>
                <c:pt idx="1">
                  <c:v>3614600</c:v>
                </c:pt>
                <c:pt idx="2">
                  <c:v>114331046</c:v>
                </c:pt>
                <c:pt idx="3">
                  <c:v>71127001</c:v>
                </c:pt>
                <c:pt idx="4">
                  <c:v>21798698</c:v>
                </c:pt>
                <c:pt idx="5">
                  <c:v>61612000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167-8D1F-48204046386D}"/>
            </c:ext>
          </c:extLst>
        </c:ser>
        <c:ser>
          <c:idx val="1"/>
          <c:order val="1"/>
          <c:tx>
            <c:strRef>
              <c:f>'Zone CEMAC PAR ETAT'!$C$4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ETAT'!$C$5:$C$10</c:f>
              <c:numCache>
                <c:formatCode>_-* #,##0\ _€_-;\-* #,##0\ _€_-;_-* "-"??\ _€_-;_-@_-</c:formatCode>
                <c:ptCount val="6"/>
                <c:pt idx="0">
                  <c:v>27447089</c:v>
                </c:pt>
                <c:pt idx="1">
                  <c:v>796800</c:v>
                </c:pt>
                <c:pt idx="2">
                  <c:v>19241022</c:v>
                </c:pt>
                <c:pt idx="3">
                  <c:v>13898000</c:v>
                </c:pt>
                <c:pt idx="4">
                  <c:v>4951001</c:v>
                </c:pt>
                <c:pt idx="5">
                  <c:v>2834000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1-4167-8D1F-48204046386D}"/>
            </c:ext>
          </c:extLst>
        </c:ser>
        <c:ser>
          <c:idx val="2"/>
          <c:order val="2"/>
          <c:tx>
            <c:strRef>
              <c:f>'Zone CEMAC PAR ETAT'!$D$4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ETAT'!$D$5:$D$10</c:f>
              <c:numCache>
                <c:formatCode>_-* #,##0\ _€_-;\-* #,##0\ _€_-;_-* "-"??\ _€_-;_-@_-</c:formatCode>
                <c:ptCount val="6"/>
                <c:pt idx="0">
                  <c:v>9390309</c:v>
                </c:pt>
                <c:pt idx="1">
                  <c:v>794000</c:v>
                </c:pt>
                <c:pt idx="2">
                  <c:v>2609187</c:v>
                </c:pt>
                <c:pt idx="3">
                  <c:v>3925000</c:v>
                </c:pt>
                <c:pt idx="4">
                  <c:v>2186999</c:v>
                </c:pt>
                <c:pt idx="5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C1-4167-8D1F-48204046386D}"/>
            </c:ext>
          </c:extLst>
        </c:ser>
        <c:ser>
          <c:idx val="3"/>
          <c:order val="3"/>
          <c:tx>
            <c:strRef>
              <c:f>'Zone CEMAC PAR ETAT'!$E$4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ETAT'!$E$5:$E$10</c:f>
              <c:numCache>
                <c:formatCode>_-* #,##0\ _€_-;\-* #,##0\ _€_-;_-* "-"??\ _€_-;_-@_-</c:formatCode>
                <c:ptCount val="6"/>
                <c:pt idx="0">
                  <c:v>16482168</c:v>
                </c:pt>
                <c:pt idx="1">
                  <c:v>1736000</c:v>
                </c:pt>
                <c:pt idx="2">
                  <c:v>8161268</c:v>
                </c:pt>
                <c:pt idx="3">
                  <c:v>4502006</c:v>
                </c:pt>
                <c:pt idx="4">
                  <c:v>2033015</c:v>
                </c:pt>
                <c:pt idx="5">
                  <c:v>304000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C1-4167-8D1F-48204046386D}"/>
            </c:ext>
          </c:extLst>
        </c:ser>
        <c:ser>
          <c:idx val="4"/>
          <c:order val="4"/>
          <c:tx>
            <c:strRef>
              <c:f>'Zone CEMAC PAR ETAT'!$F$4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ETAT'!$F$5:$F$10</c:f>
              <c:numCache>
                <c:formatCode>_-* #,##0\ _€_-;\-* #,##0\ _€_-;_-* "-"??\ _€_-;_-@_-</c:formatCode>
                <c:ptCount val="6"/>
                <c:pt idx="0">
                  <c:v>18131105</c:v>
                </c:pt>
                <c:pt idx="1">
                  <c:v>2556000</c:v>
                </c:pt>
                <c:pt idx="2">
                  <c:v>6612249</c:v>
                </c:pt>
                <c:pt idx="3">
                  <c:v>6123008</c:v>
                </c:pt>
                <c:pt idx="4">
                  <c:v>4937002</c:v>
                </c:pt>
                <c:pt idx="5">
                  <c:v>521000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1-4167-8D1F-48204046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2743936"/>
        <c:axId val="112745472"/>
        <c:axId val="0"/>
      </c:bar3DChart>
      <c:catAx>
        <c:axId val="1127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5472"/>
        <c:crosses val="autoZero"/>
        <c:auto val="1"/>
        <c:lblAlgn val="ctr"/>
        <c:lblOffset val="100"/>
        <c:noMultiLvlLbl val="0"/>
      </c:catAx>
      <c:valAx>
        <c:axId val="11274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</a:t>
            </a:r>
            <a:r>
              <a:rPr lang="fr-FR" sz="1800" b="1" i="0" u="none" strike="noStrike" baseline="0"/>
              <a:t>par dénomination</a:t>
            </a: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- 2021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ETAT'!$B$37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ETAT'!$B$38:$B$43</c:f>
              <c:numCache>
                <c:formatCode>_-* #,##0\ _€_-;\-* #,##0\ _€_-;_-* "-"??\ _€_-;_-@_-</c:formatCode>
                <c:ptCount val="6"/>
                <c:pt idx="0">
                  <c:v>-181575677</c:v>
                </c:pt>
                <c:pt idx="1">
                  <c:v>-23555586</c:v>
                </c:pt>
                <c:pt idx="2">
                  <c:v>-120246728</c:v>
                </c:pt>
                <c:pt idx="3">
                  <c:v>-78676230</c:v>
                </c:pt>
                <c:pt idx="4">
                  <c:v>-24899000</c:v>
                </c:pt>
                <c:pt idx="5">
                  <c:v>-81134839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7B4-BF25-A715B1AF19C0}"/>
            </c:ext>
          </c:extLst>
        </c:ser>
        <c:ser>
          <c:idx val="1"/>
          <c:order val="1"/>
          <c:tx>
            <c:strRef>
              <c:f>'Zone CEMAC PAR ETAT'!$C$37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ETAT'!$C$38:$C$43</c:f>
              <c:numCache>
                <c:formatCode>_-* #,##0\ _€_-;\-* #,##0\ _€_-;_-* "-"??\ _€_-;_-@_-</c:formatCode>
                <c:ptCount val="6"/>
                <c:pt idx="0">
                  <c:v>-17755696</c:v>
                </c:pt>
                <c:pt idx="1">
                  <c:v>-3887695</c:v>
                </c:pt>
                <c:pt idx="2">
                  <c:v>-18343237</c:v>
                </c:pt>
                <c:pt idx="3">
                  <c:v>-13795000</c:v>
                </c:pt>
                <c:pt idx="4">
                  <c:v>-5718000</c:v>
                </c:pt>
                <c:pt idx="5">
                  <c:v>-3743073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7B4-BF25-A715B1AF19C0}"/>
            </c:ext>
          </c:extLst>
        </c:ser>
        <c:ser>
          <c:idx val="2"/>
          <c:order val="2"/>
          <c:tx>
            <c:strRef>
              <c:f>'Zone CEMAC PAR ETAT'!$D$37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ETAT'!$D$38:$D$43</c:f>
              <c:numCache>
                <c:formatCode>_-* #,##0\ _€_-;\-* #,##0\ _€_-;_-* "-"??\ _€_-;_-@_-</c:formatCode>
                <c:ptCount val="6"/>
                <c:pt idx="0">
                  <c:v>-5602200</c:v>
                </c:pt>
                <c:pt idx="1">
                  <c:v>-1916079</c:v>
                </c:pt>
                <c:pt idx="2">
                  <c:v>-963020</c:v>
                </c:pt>
                <c:pt idx="3">
                  <c:v>-4519990</c:v>
                </c:pt>
                <c:pt idx="4">
                  <c:v>-3268000</c:v>
                </c:pt>
                <c:pt idx="5">
                  <c:v>-1765075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F-47B4-BF25-A715B1AF19C0}"/>
            </c:ext>
          </c:extLst>
        </c:ser>
        <c:ser>
          <c:idx val="3"/>
          <c:order val="3"/>
          <c:tx>
            <c:strRef>
              <c:f>'Zone CEMAC PAR ETAT'!$E$37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ETAT'!$E$38:$E$43</c:f>
              <c:numCache>
                <c:formatCode>_-* #,##0\ _€_-;\-* #,##0\ _€_-;_-* "-"??\ _€_-;_-@_-</c:formatCode>
                <c:ptCount val="6"/>
                <c:pt idx="0">
                  <c:v>-14826636</c:v>
                </c:pt>
                <c:pt idx="1">
                  <c:v>-5423585</c:v>
                </c:pt>
                <c:pt idx="2">
                  <c:v>-9512365</c:v>
                </c:pt>
                <c:pt idx="3">
                  <c:v>-5187000</c:v>
                </c:pt>
                <c:pt idx="4">
                  <c:v>-2641000</c:v>
                </c:pt>
                <c:pt idx="5">
                  <c:v>-7201218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9F-47B4-BF25-A715B1AF19C0}"/>
            </c:ext>
          </c:extLst>
        </c:ser>
        <c:ser>
          <c:idx val="4"/>
          <c:order val="4"/>
          <c:tx>
            <c:strRef>
              <c:f>'Zone CEMAC PAR ETAT'!$F$37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ETAT'!$F$38:$F$43</c:f>
              <c:numCache>
                <c:formatCode>_-* #,##0\ _€_-;\-* #,##0\ _€_-;_-* "-"??\ _€_-;_-@_-</c:formatCode>
                <c:ptCount val="6"/>
                <c:pt idx="0">
                  <c:v>-7112050</c:v>
                </c:pt>
                <c:pt idx="1">
                  <c:v>-2871057</c:v>
                </c:pt>
                <c:pt idx="2">
                  <c:v>-4742551</c:v>
                </c:pt>
                <c:pt idx="3">
                  <c:v>-4138200</c:v>
                </c:pt>
                <c:pt idx="4">
                  <c:v>-4380000</c:v>
                </c:pt>
                <c:pt idx="5">
                  <c:v>-8331534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9F-47B4-BF25-A715B1AF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541120"/>
        <c:axId val="115542656"/>
        <c:axId val="0"/>
      </c:bar3DChart>
      <c:catAx>
        <c:axId val="115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2656"/>
        <c:crosses val="autoZero"/>
        <c:auto val="1"/>
        <c:lblAlgn val="ctr"/>
        <c:lblOffset val="100"/>
        <c:noMultiLvlLbl val="0"/>
      </c:catAx>
      <c:valAx>
        <c:axId val="115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ETAT'!$B$70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ETAT'!$B$71:$B$76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2162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77C-A01B-EB8C77F14879}"/>
            </c:ext>
          </c:extLst>
        </c:ser>
        <c:ser>
          <c:idx val="1"/>
          <c:order val="1"/>
          <c:tx>
            <c:strRef>
              <c:f>'Zone CEMAC PAR ETAT'!$C$70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ETAT'!$C$71:$C$76</c:f>
              <c:numCache>
                <c:formatCode>_-* #,##0\ _€_-;\-* #,##0\ _€_-;_-* "-"??\ _€_-;_-@_-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34</c:v>
                </c:pt>
                <c:pt idx="4">
                  <c:v>30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1-477C-A01B-EB8C77F14879}"/>
            </c:ext>
          </c:extLst>
        </c:ser>
        <c:ser>
          <c:idx val="2"/>
          <c:order val="2"/>
          <c:tx>
            <c:strRef>
              <c:f>'Zone CEMAC PAR ETAT'!$D$70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ETAT'!$D$71:$D$76</c:f>
              <c:numCache>
                <c:formatCode>_-* #,##0\ _€_-;\-* #,##0\ _€_-;_-* "-"??\ _€_-;_-@_-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14</c:v>
                </c:pt>
                <c:pt idx="3">
                  <c:v>16</c:v>
                </c:pt>
                <c:pt idx="4">
                  <c:v>42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1-477C-A01B-EB8C77F14879}"/>
            </c:ext>
          </c:extLst>
        </c:ser>
        <c:ser>
          <c:idx val="3"/>
          <c:order val="3"/>
          <c:tx>
            <c:strRef>
              <c:f>'Zone CEMAC PAR ETAT'!$E$70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ETAT'!$E$71:$E$76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47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1-477C-A01B-EB8C77F14879}"/>
            </c:ext>
          </c:extLst>
        </c:ser>
        <c:ser>
          <c:idx val="4"/>
          <c:order val="4"/>
          <c:tx>
            <c:strRef>
              <c:f>'Zone CEMAC PAR ETAT'!$F$70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ETAT'!$F$71:$F$76</c:f>
              <c:numCache>
                <c:formatCode>_-* #,##0\ _€_-;\-* #,##0\ _€_-;_-* "-"??\ _€_-;_-@_-</c:formatCode>
                <c:ptCount val="6"/>
                <c:pt idx="0">
                  <c:v>14</c:v>
                </c:pt>
                <c:pt idx="1">
                  <c:v>15</c:v>
                </c:pt>
                <c:pt idx="2">
                  <c:v>63</c:v>
                </c:pt>
                <c:pt idx="3">
                  <c:v>32</c:v>
                </c:pt>
                <c:pt idx="4">
                  <c:v>38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1-477C-A01B-EB8C77F14879}"/>
            </c:ext>
          </c:extLst>
        </c:ser>
        <c:ser>
          <c:idx val="5"/>
          <c:order val="5"/>
          <c:tx>
            <c:strRef>
              <c:f>'Zone CEMAC PAR ETAT'!$G$70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ETAT'!$G$71:$G$76</c:f>
              <c:numCache>
                <c:formatCode>_-* #,##0\ _€_-;\-* #,##0\ _€_-;_-* "-"??\ _€_-;_-@_-</c:formatCode>
                <c:ptCount val="6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1-477C-A01B-EB8C77F14879}"/>
            </c:ext>
          </c:extLst>
        </c:ser>
        <c:ser>
          <c:idx val="6"/>
          <c:order val="6"/>
          <c:tx>
            <c:strRef>
              <c:f>'Zone CEMAC PAR ETAT'!$H$70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ETAT'!$H$71:$H$76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1-477C-A01B-EB8C77F14879}"/>
            </c:ext>
          </c:extLst>
        </c:ser>
        <c:ser>
          <c:idx val="7"/>
          <c:order val="7"/>
          <c:tx>
            <c:strRef>
              <c:f>'Zone CEMAC PAR ETAT'!$I$70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ETAT'!$I$71:$I$76</c:f>
              <c:numCache>
                <c:formatCode>_-* #,##0\ _€_-;\-* #,##0\ _€_-;_-* "-"??\ _€_-;_-@_-</c:formatCode>
                <c:ptCount val="6"/>
                <c:pt idx="0">
                  <c:v>13</c:v>
                </c:pt>
                <c:pt idx="1">
                  <c:v>25</c:v>
                </c:pt>
                <c:pt idx="2">
                  <c:v>8</c:v>
                </c:pt>
                <c:pt idx="3">
                  <c:v>22</c:v>
                </c:pt>
                <c:pt idx="4">
                  <c:v>34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1-477C-A01B-EB8C77F14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880704"/>
        <c:axId val="115882240"/>
        <c:axId val="0"/>
      </c:bar3DChart>
      <c:catAx>
        <c:axId val="1158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2240"/>
        <c:crosses val="autoZero"/>
        <c:auto val="1"/>
        <c:lblAlgn val="ctr"/>
        <c:lblOffset val="100"/>
        <c:noMultiLvlLbl val="0"/>
      </c:catAx>
      <c:valAx>
        <c:axId val="1158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ETAT'!$B$102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ETAT'!$B$103:$B$108</c:f>
              <c:numCache>
                <c:formatCode>_-* #,##0\ _€_-;\-* #,##0\ _€_-;_-* "-"??\ _€_-;_-@_-</c:formatCode>
                <c:ptCount val="6"/>
                <c:pt idx="0">
                  <c:v>100</c:v>
                </c:pt>
                <c:pt idx="1">
                  <c:v>0</c:v>
                </c:pt>
                <c:pt idx="2">
                  <c:v>125</c:v>
                </c:pt>
                <c:pt idx="3">
                  <c:v>500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F-45C5-AF37-4A3875104EF6}"/>
            </c:ext>
          </c:extLst>
        </c:ser>
        <c:ser>
          <c:idx val="1"/>
          <c:order val="1"/>
          <c:tx>
            <c:strRef>
              <c:f>'Zone CEMAC PAR ETAT'!$C$102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ETAT'!$C$103:$C$108</c:f>
              <c:numCache>
                <c:formatCode>_-* #,##0\ _€_-;\-* #,##0\ _€_-;_-* "-"??\ _€_-;_-@_-</c:formatCode>
                <c:ptCount val="6"/>
                <c:pt idx="0">
                  <c:v>54484</c:v>
                </c:pt>
                <c:pt idx="1">
                  <c:v>17817</c:v>
                </c:pt>
                <c:pt idx="2">
                  <c:v>26371</c:v>
                </c:pt>
                <c:pt idx="3">
                  <c:v>23242</c:v>
                </c:pt>
                <c:pt idx="4">
                  <c:v>24012</c:v>
                </c:pt>
                <c:pt idx="5">
                  <c:v>108370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F-45C5-AF37-4A3875104EF6}"/>
            </c:ext>
          </c:extLst>
        </c:ser>
        <c:ser>
          <c:idx val="2"/>
          <c:order val="2"/>
          <c:tx>
            <c:strRef>
              <c:f>'Zone CEMAC PAR ETAT'!$D$102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ETAT'!$D$103:$D$108</c:f>
              <c:numCache>
                <c:formatCode>_-* #,##0\ _€_-;\-* #,##0\ _€_-;_-* "-"??\ _€_-;_-@_-</c:formatCode>
                <c:ptCount val="6"/>
                <c:pt idx="0">
                  <c:v>62563</c:v>
                </c:pt>
                <c:pt idx="1">
                  <c:v>72967</c:v>
                </c:pt>
                <c:pt idx="2">
                  <c:v>73469</c:v>
                </c:pt>
                <c:pt idx="3">
                  <c:v>40410</c:v>
                </c:pt>
                <c:pt idx="4">
                  <c:v>313235</c:v>
                </c:pt>
                <c:pt idx="5">
                  <c:v>130013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F-45C5-AF37-4A3875104EF6}"/>
            </c:ext>
          </c:extLst>
        </c:ser>
        <c:ser>
          <c:idx val="3"/>
          <c:order val="3"/>
          <c:tx>
            <c:strRef>
              <c:f>'Zone CEMAC PAR ETAT'!$E$102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ETAT'!$E$103:$E$108</c:f>
              <c:numCache>
                <c:formatCode>_-* #,##0\ _€_-;\-* #,##0\ _€_-;_-* "-"??\ _€_-;_-@_-</c:formatCode>
                <c:ptCount val="6"/>
                <c:pt idx="0">
                  <c:v>24603</c:v>
                </c:pt>
                <c:pt idx="1">
                  <c:v>3390</c:v>
                </c:pt>
                <c:pt idx="2">
                  <c:v>21225</c:v>
                </c:pt>
                <c:pt idx="3">
                  <c:v>7159</c:v>
                </c:pt>
                <c:pt idx="4">
                  <c:v>100147</c:v>
                </c:pt>
                <c:pt idx="5">
                  <c:v>17422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F-45C5-AF37-4A3875104EF6}"/>
            </c:ext>
          </c:extLst>
        </c:ser>
        <c:ser>
          <c:idx val="4"/>
          <c:order val="4"/>
          <c:tx>
            <c:strRef>
              <c:f>'Zone CEMAC PAR ETAT'!$F$102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ETAT'!$F$103:$F$108</c:f>
              <c:numCache>
                <c:formatCode>_-* #,##0\ _€_-;\-* #,##0\ _€_-;_-* "-"??\ _€_-;_-@_-</c:formatCode>
                <c:ptCount val="6"/>
                <c:pt idx="0">
                  <c:v>1664</c:v>
                </c:pt>
                <c:pt idx="1">
                  <c:v>77430</c:v>
                </c:pt>
                <c:pt idx="2">
                  <c:v>165751</c:v>
                </c:pt>
                <c:pt idx="3">
                  <c:v>9711</c:v>
                </c:pt>
                <c:pt idx="4">
                  <c:v>244</c:v>
                </c:pt>
                <c:pt idx="5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F-45C5-AF37-4A3875104EF6}"/>
            </c:ext>
          </c:extLst>
        </c:ser>
        <c:ser>
          <c:idx val="5"/>
          <c:order val="5"/>
          <c:tx>
            <c:strRef>
              <c:f>'Zone CEMAC PAR ETAT'!$G$102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ETAT'!$G$103:$G$108</c:f>
              <c:numCache>
                <c:formatCode>_-* #,##0\ _€_-;\-* #,##0\ _€_-;_-* "-"??\ _€_-;_-@_-</c:formatCode>
                <c:ptCount val="6"/>
                <c:pt idx="0">
                  <c:v>658</c:v>
                </c:pt>
                <c:pt idx="1">
                  <c:v>40126</c:v>
                </c:pt>
                <c:pt idx="2">
                  <c:v>12202</c:v>
                </c:pt>
                <c:pt idx="3">
                  <c:v>7192</c:v>
                </c:pt>
                <c:pt idx="4">
                  <c:v>214</c:v>
                </c:pt>
                <c:pt idx="5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FF-45C5-AF37-4A3875104EF6}"/>
            </c:ext>
          </c:extLst>
        </c:ser>
        <c:ser>
          <c:idx val="6"/>
          <c:order val="6"/>
          <c:tx>
            <c:strRef>
              <c:f>'Zone CEMAC PAR ETAT'!$H$102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ETAT'!$H$103:$H$108</c:f>
              <c:numCache>
                <c:formatCode>_-* #,##0\ _€_-;\-* #,##0\ _€_-;_-* "-"??\ _€_-;_-@_-</c:formatCode>
                <c:ptCount val="6"/>
                <c:pt idx="0">
                  <c:v>20</c:v>
                </c:pt>
                <c:pt idx="1">
                  <c:v>33</c:v>
                </c:pt>
                <c:pt idx="2">
                  <c:v>2049</c:v>
                </c:pt>
                <c:pt idx="3">
                  <c:v>39</c:v>
                </c:pt>
                <c:pt idx="4">
                  <c:v>203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FF-45C5-AF37-4A3875104EF6}"/>
            </c:ext>
          </c:extLst>
        </c:ser>
        <c:ser>
          <c:idx val="7"/>
          <c:order val="7"/>
          <c:tx>
            <c:strRef>
              <c:f>'Zone CEMAC PAR ETAT'!$I$102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ETAT'!$I$103:$I$108</c:f>
              <c:numCache>
                <c:formatCode>_-* #,##0\ _€_-;\-* #,##0\ _€_-;_-* "-"??\ _€_-;_-@_-</c:formatCode>
                <c:ptCount val="6"/>
                <c:pt idx="0">
                  <c:v>1686</c:v>
                </c:pt>
                <c:pt idx="1">
                  <c:v>446</c:v>
                </c:pt>
                <c:pt idx="2">
                  <c:v>3346</c:v>
                </c:pt>
                <c:pt idx="3">
                  <c:v>385</c:v>
                </c:pt>
                <c:pt idx="4">
                  <c:v>246</c:v>
                </c:pt>
                <c:pt idx="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FF-45C5-AF37-4A387510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920256"/>
        <c:axId val="115954816"/>
        <c:axId val="0"/>
      </c:bar3DChart>
      <c:catAx>
        <c:axId val="1159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54816"/>
        <c:crosses val="autoZero"/>
        <c:auto val="1"/>
        <c:lblAlgn val="ctr"/>
        <c:lblOffset val="100"/>
        <c:noMultiLvlLbl val="0"/>
      </c:catAx>
      <c:valAx>
        <c:axId val="1159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2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14287</xdr:rowOff>
    </xdr:from>
    <xdr:to>
      <xdr:col>9</xdr:col>
      <xdr:colOff>9524</xdr:colOff>
      <xdr:row>32</xdr:row>
      <xdr:rowOff>238125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4761</xdr:rowOff>
    </xdr:from>
    <xdr:to>
      <xdr:col>8</xdr:col>
      <xdr:colOff>1228725</xdr:colOff>
      <xdr:row>67</xdr:row>
      <xdr:rowOff>238124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4761</xdr:rowOff>
    </xdr:from>
    <xdr:to>
      <xdr:col>10</xdr:col>
      <xdr:colOff>0</xdr:colOff>
      <xdr:row>101</xdr:row>
      <xdr:rowOff>238124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120</xdr:row>
      <xdr:rowOff>61911</xdr:rowOff>
    </xdr:from>
    <xdr:to>
      <xdr:col>10</xdr:col>
      <xdr:colOff>66675</xdr:colOff>
      <xdr:row>136</xdr:row>
      <xdr:rowOff>123824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23811</xdr:rowOff>
    </xdr:from>
    <xdr:to>
      <xdr:col>7</xdr:col>
      <xdr:colOff>2047875</xdr:colOff>
      <xdr:row>31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23811</xdr:rowOff>
    </xdr:from>
    <xdr:to>
      <xdr:col>8</xdr:col>
      <xdr:colOff>19050</xdr:colOff>
      <xdr:row>63</xdr:row>
      <xdr:rowOff>219074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14286</xdr:rowOff>
    </xdr:from>
    <xdr:to>
      <xdr:col>10</xdr:col>
      <xdr:colOff>133350</xdr:colOff>
      <xdr:row>96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233361</xdr:rowOff>
    </xdr:from>
    <xdr:to>
      <xdr:col>9</xdr:col>
      <xdr:colOff>1343024</xdr:colOff>
      <xdr:row>126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SheetLayoutView="100" workbookViewId="0">
      <selection activeCell="H77" sqref="H77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17</v>
      </c>
      <c r="B3" s="4"/>
      <c r="C3" s="4"/>
      <c r="D3" s="4"/>
      <c r="E3" s="5" t="s">
        <v>0</v>
      </c>
      <c r="F3" s="4"/>
      <c r="G3" s="3"/>
      <c r="H3" s="14" t="s">
        <v>35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17427140</v>
      </c>
      <c r="C5" s="13">
        <v>3364000</v>
      </c>
      <c r="D5" s="13">
        <v>1079000</v>
      </c>
      <c r="E5" s="13">
        <v>1579000</v>
      </c>
      <c r="F5" s="13">
        <v>1705000</v>
      </c>
      <c r="G5" s="27">
        <f>SUM(B5:F5)</f>
        <v>25154140</v>
      </c>
      <c r="H5" s="26">
        <f>+B5*10000+C5*5000+D5*2000+E5*1000+F5*500</f>
        <v>195680900000</v>
      </c>
    </row>
    <row r="6" spans="1:10" ht="24.95" customHeight="1" x14ac:dyDescent="0.2">
      <c r="A6" s="11" t="s">
        <v>5</v>
      </c>
      <c r="B6" s="13">
        <v>14586000</v>
      </c>
      <c r="C6" s="13">
        <v>2889000</v>
      </c>
      <c r="D6" s="13">
        <v>1037000</v>
      </c>
      <c r="E6" s="13">
        <v>1671000</v>
      </c>
      <c r="F6" s="13">
        <v>1738000</v>
      </c>
      <c r="G6" s="27">
        <f t="shared" ref="G6:G16" si="0">SUM(B6:F6)</f>
        <v>21921000</v>
      </c>
      <c r="H6" s="26">
        <f t="shared" ref="H6:H16" si="1">+B6*10000+C6*5000+D6*2000+E6*1000+F6*500</f>
        <v>164919000000</v>
      </c>
    </row>
    <row r="7" spans="1:10" ht="24.95" customHeight="1" x14ac:dyDescent="0.2">
      <c r="A7" s="11" t="s">
        <v>6</v>
      </c>
      <c r="B7" s="13">
        <v>15555062</v>
      </c>
      <c r="C7" s="13">
        <v>2841089</v>
      </c>
      <c r="D7" s="13">
        <v>1027309</v>
      </c>
      <c r="E7" s="13">
        <v>1614168</v>
      </c>
      <c r="F7" s="13">
        <v>1739105</v>
      </c>
      <c r="G7" s="27">
        <f t="shared" si="0"/>
        <v>22776733</v>
      </c>
      <c r="H7" s="26">
        <f t="shared" si="1"/>
        <v>174294403500</v>
      </c>
    </row>
    <row r="8" spans="1:10" ht="24.95" customHeight="1" x14ac:dyDescent="0.2">
      <c r="A8" s="11" t="s">
        <v>7</v>
      </c>
      <c r="B8" s="13">
        <v>15920000</v>
      </c>
      <c r="C8" s="13">
        <v>2818000</v>
      </c>
      <c r="D8" s="13">
        <v>983000</v>
      </c>
      <c r="E8" s="13">
        <v>1613000</v>
      </c>
      <c r="F8" s="13">
        <v>1842000</v>
      </c>
      <c r="G8" s="27">
        <f t="shared" si="0"/>
        <v>23176000</v>
      </c>
      <c r="H8" s="26">
        <f t="shared" si="1"/>
        <v>177790000000</v>
      </c>
    </row>
    <row r="9" spans="1:10" ht="24.95" customHeight="1" x14ac:dyDescent="0.2">
      <c r="A9" s="11" t="s">
        <v>19</v>
      </c>
      <c r="B9" s="13">
        <v>13922000</v>
      </c>
      <c r="C9" s="13">
        <v>2346000</v>
      </c>
      <c r="D9" s="13">
        <v>786000</v>
      </c>
      <c r="E9" s="13">
        <v>1383000</v>
      </c>
      <c r="F9" s="13">
        <v>1572000</v>
      </c>
      <c r="G9" s="27">
        <f t="shared" si="0"/>
        <v>20009000</v>
      </c>
      <c r="H9" s="26">
        <f t="shared" si="1"/>
        <v>154691000000</v>
      </c>
    </row>
    <row r="10" spans="1:10" ht="24.95" customHeight="1" x14ac:dyDescent="0.2">
      <c r="A10" s="11" t="s">
        <v>9</v>
      </c>
      <c r="B10" s="13">
        <v>15933000</v>
      </c>
      <c r="C10" s="13">
        <v>2461000</v>
      </c>
      <c r="D10" s="13">
        <v>892000</v>
      </c>
      <c r="E10" s="13">
        <v>1565000</v>
      </c>
      <c r="F10" s="13">
        <v>1758000</v>
      </c>
      <c r="G10" s="27">
        <f t="shared" si="0"/>
        <v>22609000</v>
      </c>
      <c r="H10" s="26">
        <f t="shared" si="1"/>
        <v>175863000000</v>
      </c>
    </row>
    <row r="11" spans="1:10" ht="24.95" customHeight="1" x14ac:dyDescent="0.2">
      <c r="A11" s="11" t="s">
        <v>10</v>
      </c>
      <c r="B11" s="13">
        <v>14953000</v>
      </c>
      <c r="C11" s="13">
        <v>1965000</v>
      </c>
      <c r="D11" s="13">
        <v>636000</v>
      </c>
      <c r="E11" s="13">
        <v>1190000</v>
      </c>
      <c r="F11" s="13">
        <v>1195000</v>
      </c>
      <c r="G11" s="27">
        <f t="shared" si="0"/>
        <v>19939000</v>
      </c>
      <c r="H11" s="26">
        <f t="shared" si="1"/>
        <v>162414500000</v>
      </c>
    </row>
    <row r="12" spans="1:10" ht="24.95" customHeight="1" x14ac:dyDescent="0.2">
      <c r="A12" s="11" t="s">
        <v>11</v>
      </c>
      <c r="B12" s="13">
        <v>14525000</v>
      </c>
      <c r="C12" s="13">
        <v>1854000</v>
      </c>
      <c r="D12" s="13">
        <v>523000</v>
      </c>
      <c r="E12" s="13">
        <v>946000</v>
      </c>
      <c r="F12" s="13">
        <v>1050000</v>
      </c>
      <c r="G12" s="27">
        <f t="shared" si="0"/>
        <v>18898000</v>
      </c>
      <c r="H12" s="26">
        <f t="shared" si="1"/>
        <v>157037000000</v>
      </c>
    </row>
    <row r="13" spans="1:10" ht="24.95" customHeight="1" x14ac:dyDescent="0.2">
      <c r="A13" s="11" t="s">
        <v>12</v>
      </c>
      <c r="B13" s="13">
        <v>18697000</v>
      </c>
      <c r="C13" s="13">
        <v>2107000</v>
      </c>
      <c r="D13" s="13">
        <v>713000</v>
      </c>
      <c r="E13" s="13">
        <v>1450000</v>
      </c>
      <c r="F13" s="13">
        <v>1563000</v>
      </c>
      <c r="G13" s="27">
        <f t="shared" si="0"/>
        <v>24530000</v>
      </c>
      <c r="H13" s="26">
        <f t="shared" si="1"/>
        <v>201162500000</v>
      </c>
    </row>
    <row r="14" spans="1:10" ht="24.95" customHeight="1" x14ac:dyDescent="0.2">
      <c r="A14" s="11" t="s">
        <v>13</v>
      </c>
      <c r="B14" s="13">
        <v>15375000</v>
      </c>
      <c r="C14" s="13">
        <v>1720000</v>
      </c>
      <c r="D14" s="13">
        <v>621000</v>
      </c>
      <c r="E14" s="13">
        <v>1377000</v>
      </c>
      <c r="F14" s="13">
        <v>1531000</v>
      </c>
      <c r="G14" s="27">
        <f t="shared" si="0"/>
        <v>20624000</v>
      </c>
      <c r="H14" s="26">
        <f t="shared" si="1"/>
        <v>165734500000</v>
      </c>
    </row>
    <row r="15" spans="1:10" ht="24.95" customHeight="1" x14ac:dyDescent="0.2">
      <c r="A15" s="11" t="s">
        <v>14</v>
      </c>
      <c r="B15" s="13">
        <v>15595000</v>
      </c>
      <c r="C15" s="13">
        <v>1475000</v>
      </c>
      <c r="D15" s="13">
        <v>549000</v>
      </c>
      <c r="E15" s="13">
        <v>1095000</v>
      </c>
      <c r="F15" s="13">
        <v>1293000</v>
      </c>
      <c r="G15" s="27">
        <f t="shared" si="0"/>
        <v>20007000</v>
      </c>
      <c r="H15" s="26">
        <f t="shared" si="1"/>
        <v>166164500000</v>
      </c>
    </row>
    <row r="16" spans="1:10" ht="24.95" customHeight="1" thickBot="1" x14ac:dyDescent="0.25">
      <c r="A16" s="11" t="s">
        <v>15</v>
      </c>
      <c r="B16" s="13">
        <v>16637000</v>
      </c>
      <c r="C16" s="13">
        <v>1607000</v>
      </c>
      <c r="D16" s="13">
        <v>544000</v>
      </c>
      <c r="E16" s="13">
        <v>999000</v>
      </c>
      <c r="F16" s="13">
        <v>1145000</v>
      </c>
      <c r="G16" s="27">
        <f t="shared" si="0"/>
        <v>20932000</v>
      </c>
      <c r="H16" s="26">
        <f t="shared" si="1"/>
        <v>177064500000</v>
      </c>
    </row>
    <row r="17" spans="1:10" ht="24.95" customHeight="1" thickBot="1" x14ac:dyDescent="0.25">
      <c r="A17" s="12" t="s">
        <v>16</v>
      </c>
      <c r="B17" s="22">
        <f>SUM(B5:B16)</f>
        <v>189125202</v>
      </c>
      <c r="C17" s="22">
        <f t="shared" ref="C17:H17" si="2">SUM(C5:C16)</f>
        <v>27447089</v>
      </c>
      <c r="D17" s="22">
        <f t="shared" si="2"/>
        <v>9390309</v>
      </c>
      <c r="E17" s="22">
        <f t="shared" si="2"/>
        <v>16482168</v>
      </c>
      <c r="F17" s="22">
        <f t="shared" si="2"/>
        <v>18131105</v>
      </c>
      <c r="G17" s="22">
        <f t="shared" si="2"/>
        <v>260575873</v>
      </c>
      <c r="H17" s="22">
        <f t="shared" si="2"/>
        <v>2072815803500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CAMEROUN</v>
      </c>
      <c r="B20" s="4"/>
      <c r="C20" s="4"/>
      <c r="D20" s="4"/>
      <c r="E20" s="5" t="s">
        <v>0</v>
      </c>
      <c r="F20" s="4"/>
      <c r="G20" s="3"/>
      <c r="H20" s="14" t="str">
        <f>H3</f>
        <v>Exercice : 2021</v>
      </c>
      <c r="I20" s="3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-11751000</v>
      </c>
      <c r="C22" s="13">
        <v>-2003100</v>
      </c>
      <c r="D22" s="13">
        <v>-607000</v>
      </c>
      <c r="E22" s="13">
        <v>-829600</v>
      </c>
      <c r="F22" s="13">
        <v>-331000</v>
      </c>
      <c r="G22" s="27">
        <f>SUM(B22:F22)</f>
        <v>-15521700</v>
      </c>
      <c r="H22" s="26">
        <f>+B22*10000+C22*5000+D22*2000+E22*1000+F22*500</f>
        <v>-129734600000</v>
      </c>
    </row>
    <row r="23" spans="1:10" ht="24.95" customHeight="1" x14ac:dyDescent="0.2">
      <c r="A23" s="11" t="s">
        <v>5</v>
      </c>
      <c r="B23" s="13">
        <v>-11668700</v>
      </c>
      <c r="C23" s="13">
        <v>-1783000</v>
      </c>
      <c r="D23" s="13">
        <v>-528000</v>
      </c>
      <c r="E23" s="13">
        <v>-1429000</v>
      </c>
      <c r="F23" s="13">
        <v>-543000</v>
      </c>
      <c r="G23" s="27">
        <f t="shared" ref="G23:G33" si="3">SUM(B23:F23)</f>
        <v>-15951700</v>
      </c>
      <c r="H23" s="26">
        <f t="shared" ref="H23:H33" si="4">+B23*10000+C23*5000+D23*2000+E23*1000+F23*500</f>
        <v>-128358500000</v>
      </c>
    </row>
    <row r="24" spans="1:10" ht="24.95" customHeight="1" x14ac:dyDescent="0.2">
      <c r="A24" s="11" t="s">
        <v>6</v>
      </c>
      <c r="B24" s="13">
        <v>-16343000</v>
      </c>
      <c r="C24" s="13">
        <v>-1945000</v>
      </c>
      <c r="D24" s="13">
        <v>-726000</v>
      </c>
      <c r="E24" s="13">
        <v>-1767935</v>
      </c>
      <c r="F24" s="13">
        <v>-626200</v>
      </c>
      <c r="G24" s="27">
        <f t="shared" si="3"/>
        <v>-21408135</v>
      </c>
      <c r="H24" s="26">
        <f t="shared" si="4"/>
        <v>-176688035000</v>
      </c>
    </row>
    <row r="25" spans="1:10" ht="24.95" customHeight="1" x14ac:dyDescent="0.2">
      <c r="A25" s="11" t="s">
        <v>7</v>
      </c>
      <c r="B25" s="13">
        <v>-15733245</v>
      </c>
      <c r="C25" s="13">
        <v>-1638000</v>
      </c>
      <c r="D25" s="13">
        <v>-279000</v>
      </c>
      <c r="E25" s="13">
        <v>-1289500</v>
      </c>
      <c r="F25" s="13">
        <v>-295400</v>
      </c>
      <c r="G25" s="27">
        <f t="shared" si="3"/>
        <v>-19235145</v>
      </c>
      <c r="H25" s="26">
        <f t="shared" si="4"/>
        <v>-167517650000</v>
      </c>
    </row>
    <row r="26" spans="1:10" ht="24.95" customHeight="1" x14ac:dyDescent="0.2">
      <c r="A26" s="11" t="s">
        <v>19</v>
      </c>
      <c r="B26" s="13">
        <v>-12912012</v>
      </c>
      <c r="C26" s="13">
        <v>-1412901</v>
      </c>
      <c r="D26" s="13">
        <v>-242400</v>
      </c>
      <c r="E26" s="13">
        <v>-1312901</v>
      </c>
      <c r="F26" s="13">
        <v>-96000</v>
      </c>
      <c r="G26" s="27">
        <f t="shared" si="3"/>
        <v>-15976214</v>
      </c>
      <c r="H26" s="26">
        <f t="shared" si="4"/>
        <v>-138030326000</v>
      </c>
    </row>
    <row r="27" spans="1:10" ht="24.95" customHeight="1" x14ac:dyDescent="0.2">
      <c r="A27" s="11" t="s">
        <v>9</v>
      </c>
      <c r="B27" s="13">
        <v>-14075000</v>
      </c>
      <c r="C27" s="13">
        <v>-1196000</v>
      </c>
      <c r="D27" s="13">
        <v>-102000</v>
      </c>
      <c r="E27" s="13">
        <v>-1489000</v>
      </c>
      <c r="F27" s="13">
        <v>-167000</v>
      </c>
      <c r="G27" s="27">
        <f t="shared" si="3"/>
        <v>-17029000</v>
      </c>
      <c r="H27" s="26">
        <f t="shared" si="4"/>
        <v>-148506500000</v>
      </c>
    </row>
    <row r="28" spans="1:10" ht="24.95" customHeight="1" x14ac:dyDescent="0.2">
      <c r="A28" s="11" t="s">
        <v>10</v>
      </c>
      <c r="B28" s="13">
        <v>-14575000</v>
      </c>
      <c r="C28" s="13">
        <v>-1118000</v>
      </c>
      <c r="D28" s="13">
        <v>-276800</v>
      </c>
      <c r="E28" s="13">
        <v>-1473800</v>
      </c>
      <c r="F28" s="13">
        <v>-279000</v>
      </c>
      <c r="G28" s="27">
        <f t="shared" si="3"/>
        <v>-17722600</v>
      </c>
      <c r="H28" s="26">
        <f t="shared" si="4"/>
        <v>-153506900000</v>
      </c>
    </row>
    <row r="29" spans="1:10" ht="24.95" customHeight="1" x14ac:dyDescent="0.2">
      <c r="A29" s="11" t="s">
        <v>11</v>
      </c>
      <c r="B29" s="13">
        <v>-15976000</v>
      </c>
      <c r="C29" s="13">
        <v>-1487600</v>
      </c>
      <c r="D29" s="13">
        <v>-424000</v>
      </c>
      <c r="E29" s="13">
        <v>-1663000</v>
      </c>
      <c r="F29" s="13">
        <v>-806450</v>
      </c>
      <c r="G29" s="27">
        <f t="shared" si="3"/>
        <v>-20357050</v>
      </c>
      <c r="H29" s="26">
        <f t="shared" si="4"/>
        <v>-170112225000</v>
      </c>
    </row>
    <row r="30" spans="1:10" ht="24.95" customHeight="1" x14ac:dyDescent="0.2">
      <c r="A30" s="11" t="s">
        <v>12</v>
      </c>
      <c r="B30" s="13">
        <v>-12276000</v>
      </c>
      <c r="C30" s="13">
        <v>-742000</v>
      </c>
      <c r="D30" s="13">
        <v>-180000</v>
      </c>
      <c r="E30" s="13">
        <v>-1161000</v>
      </c>
      <c r="F30" s="13">
        <v>-558000</v>
      </c>
      <c r="G30" s="27">
        <f t="shared" si="3"/>
        <v>-14917000</v>
      </c>
      <c r="H30" s="26">
        <f t="shared" si="4"/>
        <v>-128270000000</v>
      </c>
    </row>
    <row r="31" spans="1:10" ht="24.95" customHeight="1" x14ac:dyDescent="0.2">
      <c r="A31" s="11" t="s">
        <v>13</v>
      </c>
      <c r="B31" s="13">
        <v>-16190000</v>
      </c>
      <c r="C31" s="13">
        <v>-975000</v>
      </c>
      <c r="D31" s="13">
        <v>-359000</v>
      </c>
      <c r="E31" s="13">
        <v>-1051900</v>
      </c>
      <c r="F31" s="13">
        <v>-636000</v>
      </c>
      <c r="G31" s="27">
        <f t="shared" si="3"/>
        <v>-19211900</v>
      </c>
      <c r="H31" s="26">
        <f t="shared" si="4"/>
        <v>-168862900000</v>
      </c>
    </row>
    <row r="32" spans="1:10" ht="24.95" customHeight="1" x14ac:dyDescent="0.2">
      <c r="A32" s="11" t="s">
        <v>14</v>
      </c>
      <c r="B32" s="13">
        <v>-17567420</v>
      </c>
      <c r="C32" s="13">
        <v>-1336095</v>
      </c>
      <c r="D32" s="13">
        <v>-659000</v>
      </c>
      <c r="E32" s="13">
        <v>-829000</v>
      </c>
      <c r="F32" s="13">
        <v>-889000</v>
      </c>
      <c r="G32" s="27">
        <f t="shared" si="3"/>
        <v>-21280515</v>
      </c>
      <c r="H32" s="26">
        <f t="shared" si="4"/>
        <v>-184946175000</v>
      </c>
    </row>
    <row r="33" spans="1:11" ht="24.95" customHeight="1" thickBot="1" x14ac:dyDescent="0.25">
      <c r="A33" s="11" t="s">
        <v>15</v>
      </c>
      <c r="B33" s="13">
        <v>-22508300</v>
      </c>
      <c r="C33" s="13">
        <v>-2119000</v>
      </c>
      <c r="D33" s="13">
        <v>-1219000</v>
      </c>
      <c r="E33" s="13">
        <v>-530000</v>
      </c>
      <c r="F33" s="13">
        <v>-1885000</v>
      </c>
      <c r="G33" s="27">
        <f t="shared" si="3"/>
        <v>-28261300</v>
      </c>
      <c r="H33" s="26">
        <f t="shared" si="4"/>
        <v>-239588500000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-181575677</v>
      </c>
      <c r="C34" s="22">
        <f t="shared" si="5"/>
        <v>-17755696</v>
      </c>
      <c r="D34" s="22">
        <f t="shared" si="5"/>
        <v>-5602200</v>
      </c>
      <c r="E34" s="22">
        <f t="shared" si="5"/>
        <v>-14826636</v>
      </c>
      <c r="F34" s="22">
        <f t="shared" si="5"/>
        <v>-7112050</v>
      </c>
      <c r="G34" s="22">
        <f t="shared" si="5"/>
        <v>-226872259</v>
      </c>
      <c r="H34" s="22">
        <f t="shared" si="5"/>
        <v>-1934122311000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CAMEROUN</v>
      </c>
      <c r="B38" s="4"/>
      <c r="C38" s="4"/>
      <c r="D38" s="4"/>
      <c r="E38" s="5" t="s">
        <v>27</v>
      </c>
      <c r="F38" s="4"/>
      <c r="G38" s="4"/>
      <c r="H38" s="4"/>
      <c r="I38" s="4"/>
      <c r="J38" s="3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12</v>
      </c>
      <c r="D51" s="13">
        <v>10</v>
      </c>
      <c r="E51" s="13">
        <v>1</v>
      </c>
      <c r="F51" s="13">
        <v>14</v>
      </c>
      <c r="G51" s="13">
        <v>16</v>
      </c>
      <c r="H51" s="13">
        <v>1</v>
      </c>
      <c r="I51" s="13">
        <v>13</v>
      </c>
      <c r="J51" s="30">
        <f t="shared" si="6"/>
        <v>67</v>
      </c>
      <c r="K51" s="31">
        <f t="shared" si="7"/>
        <v>1960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12</v>
      </c>
      <c r="D52" s="22">
        <f t="shared" si="8"/>
        <v>10</v>
      </c>
      <c r="E52" s="22">
        <f t="shared" si="8"/>
        <v>1</v>
      </c>
      <c r="F52" s="22">
        <f t="shared" si="8"/>
        <v>14</v>
      </c>
      <c r="G52" s="22">
        <f t="shared" si="8"/>
        <v>16</v>
      </c>
      <c r="H52" s="22">
        <f>SUM(H40:H51)</f>
        <v>1</v>
      </c>
      <c r="I52" s="22">
        <f>SUM(I40:I51)</f>
        <v>13</v>
      </c>
      <c r="J52" s="22">
        <f t="shared" si="8"/>
        <v>67</v>
      </c>
      <c r="K52" s="25">
        <f t="shared" si="8"/>
        <v>1960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CAMEROUN</v>
      </c>
      <c r="B56" s="4"/>
      <c r="C56" s="4"/>
      <c r="D56" s="4"/>
      <c r="E56" s="5" t="s">
        <v>27</v>
      </c>
      <c r="F56" s="4"/>
      <c r="G56" s="4"/>
      <c r="H56" s="4"/>
      <c r="I56" s="4"/>
      <c r="J56" s="3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100</v>
      </c>
      <c r="C69" s="13">
        <v>54484</v>
      </c>
      <c r="D69" s="13">
        <v>62563</v>
      </c>
      <c r="E69" s="13">
        <v>24603</v>
      </c>
      <c r="F69" s="13">
        <v>1664</v>
      </c>
      <c r="G69" s="13">
        <v>658</v>
      </c>
      <c r="H69" s="13">
        <v>20</v>
      </c>
      <c r="I69" s="13">
        <v>1686</v>
      </c>
      <c r="J69" s="30">
        <f t="shared" si="9"/>
        <v>145778</v>
      </c>
      <c r="K69" s="31">
        <f t="shared" si="10"/>
        <v>9263281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100</v>
      </c>
      <c r="C70" s="22">
        <f t="shared" si="11"/>
        <v>54484</v>
      </c>
      <c r="D70" s="22">
        <f t="shared" si="11"/>
        <v>62563</v>
      </c>
      <c r="E70" s="22">
        <f t="shared" si="11"/>
        <v>24603</v>
      </c>
      <c r="F70" s="22">
        <f t="shared" si="11"/>
        <v>1664</v>
      </c>
      <c r="G70" s="22">
        <f t="shared" si="11"/>
        <v>658</v>
      </c>
      <c r="H70" s="22">
        <f>SUM(H58:H69)</f>
        <v>20</v>
      </c>
      <c r="I70" s="22">
        <f>SUM(I58:I69)</f>
        <v>1686</v>
      </c>
      <c r="J70" s="22">
        <f t="shared" si="11"/>
        <v>145778</v>
      </c>
      <c r="K70" s="25">
        <f t="shared" si="11"/>
        <v>9263281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tabSelected="1" view="pageBreakPreview" zoomScaleSheetLayoutView="100" workbookViewId="0">
      <selection activeCell="D37" sqref="D37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34</v>
      </c>
      <c r="B3" s="4"/>
      <c r="C3" s="4"/>
      <c r="D3" s="4"/>
      <c r="E3" s="5" t="s">
        <v>0</v>
      </c>
      <c r="F3" s="4"/>
      <c r="G3" s="38"/>
      <c r="H3" s="14" t="s">
        <v>35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756000</v>
      </c>
      <c r="C5" s="13">
        <v>137000</v>
      </c>
      <c r="D5" s="13">
        <v>97000</v>
      </c>
      <c r="E5" s="13">
        <v>205000</v>
      </c>
      <c r="F5" s="13">
        <v>261000</v>
      </c>
      <c r="G5" s="27">
        <f>SUM(B5:F5)</f>
        <v>1456000</v>
      </c>
      <c r="H5" s="26">
        <f>+B5*10000+C5*5000+D5*2000+E5*1000+F5*500</f>
        <v>8774500000</v>
      </c>
    </row>
    <row r="6" spans="1:10" ht="24.95" customHeight="1" x14ac:dyDescent="0.2">
      <c r="A6" s="11" t="s">
        <v>5</v>
      </c>
      <c r="B6" s="13">
        <v>371600</v>
      </c>
      <c r="C6" s="13">
        <v>103800</v>
      </c>
      <c r="D6" s="13">
        <v>81000</v>
      </c>
      <c r="E6" s="13">
        <v>115000</v>
      </c>
      <c r="F6" s="13">
        <v>82000</v>
      </c>
      <c r="G6" s="27">
        <f t="shared" ref="G6:G16" si="0">SUM(B6:F6)</f>
        <v>753400</v>
      </c>
      <c r="H6" s="26">
        <f t="shared" ref="H6:H16" si="1">+B6*10000+C6*5000+D6*2000+E6*1000+F6*500</f>
        <v>4553000000</v>
      </c>
    </row>
    <row r="7" spans="1:10" ht="24.95" customHeight="1" x14ac:dyDescent="0.2">
      <c r="A7" s="11" t="s">
        <v>6</v>
      </c>
      <c r="B7" s="13">
        <v>382000</v>
      </c>
      <c r="C7" s="13">
        <v>116000</v>
      </c>
      <c r="D7" s="13">
        <v>96000</v>
      </c>
      <c r="E7" s="13">
        <v>194000</v>
      </c>
      <c r="F7" s="13">
        <v>226000</v>
      </c>
      <c r="G7" s="27">
        <f t="shared" si="0"/>
        <v>1014000</v>
      </c>
      <c r="H7" s="26">
        <f t="shared" si="1"/>
        <v>4899000000</v>
      </c>
    </row>
    <row r="8" spans="1:10" ht="24.95" customHeight="1" x14ac:dyDescent="0.2">
      <c r="A8" s="11" t="s">
        <v>7</v>
      </c>
      <c r="B8" s="13">
        <v>370000</v>
      </c>
      <c r="C8" s="13">
        <v>80000</v>
      </c>
      <c r="D8" s="13">
        <v>94000</v>
      </c>
      <c r="E8" s="13">
        <v>207000</v>
      </c>
      <c r="F8" s="13">
        <v>146000</v>
      </c>
      <c r="G8" s="27">
        <f t="shared" si="0"/>
        <v>897000</v>
      </c>
      <c r="H8" s="26">
        <f t="shared" si="1"/>
        <v>4568000000</v>
      </c>
    </row>
    <row r="9" spans="1:10" ht="24.95" customHeight="1" x14ac:dyDescent="0.2">
      <c r="A9" s="11" t="s">
        <v>19</v>
      </c>
      <c r="B9" s="13">
        <v>226000</v>
      </c>
      <c r="C9" s="13">
        <v>35000</v>
      </c>
      <c r="D9" s="13">
        <v>35000</v>
      </c>
      <c r="E9" s="13">
        <v>117000</v>
      </c>
      <c r="F9" s="13">
        <v>381000</v>
      </c>
      <c r="G9" s="27">
        <f t="shared" si="0"/>
        <v>794000</v>
      </c>
      <c r="H9" s="26">
        <f t="shared" si="1"/>
        <v>2812500000</v>
      </c>
    </row>
    <row r="10" spans="1:10" ht="24.95" customHeight="1" x14ac:dyDescent="0.2">
      <c r="A10" s="11" t="s">
        <v>9</v>
      </c>
      <c r="B10" s="13">
        <v>177000</v>
      </c>
      <c r="C10" s="13">
        <v>74000</v>
      </c>
      <c r="D10" s="13">
        <v>110000</v>
      </c>
      <c r="E10" s="13">
        <v>219000</v>
      </c>
      <c r="F10" s="13">
        <v>278000</v>
      </c>
      <c r="G10" s="27">
        <f t="shared" si="0"/>
        <v>858000</v>
      </c>
      <c r="H10" s="26">
        <f t="shared" si="1"/>
        <v>2718000000</v>
      </c>
    </row>
    <row r="11" spans="1:10" ht="24.95" customHeight="1" x14ac:dyDescent="0.2">
      <c r="A11" s="11" t="s">
        <v>10</v>
      </c>
      <c r="B11" s="13">
        <v>224000</v>
      </c>
      <c r="C11" s="13">
        <v>39000</v>
      </c>
      <c r="D11" s="13">
        <v>40000</v>
      </c>
      <c r="E11" s="13">
        <v>172000</v>
      </c>
      <c r="F11" s="13">
        <v>187000</v>
      </c>
      <c r="G11" s="27">
        <f t="shared" si="0"/>
        <v>662000</v>
      </c>
      <c r="H11" s="26">
        <f t="shared" si="1"/>
        <v>2780500000</v>
      </c>
    </row>
    <row r="12" spans="1:10" ht="24.95" customHeight="1" x14ac:dyDescent="0.2">
      <c r="A12" s="11" t="s">
        <v>11</v>
      </c>
      <c r="B12" s="13">
        <v>170000</v>
      </c>
      <c r="C12" s="13">
        <v>45000</v>
      </c>
      <c r="D12" s="13">
        <v>81000</v>
      </c>
      <c r="E12" s="13">
        <v>167000</v>
      </c>
      <c r="F12" s="13">
        <v>216000</v>
      </c>
      <c r="G12" s="27">
        <f t="shared" si="0"/>
        <v>679000</v>
      </c>
      <c r="H12" s="26">
        <f t="shared" si="1"/>
        <v>2362000000</v>
      </c>
    </row>
    <row r="13" spans="1:10" ht="24.95" customHeight="1" x14ac:dyDescent="0.2">
      <c r="A13" s="11" t="s">
        <v>12</v>
      </c>
      <c r="B13" s="13">
        <v>257000</v>
      </c>
      <c r="C13" s="13">
        <v>56000</v>
      </c>
      <c r="D13" s="13">
        <v>42000</v>
      </c>
      <c r="E13" s="13">
        <v>124000</v>
      </c>
      <c r="F13" s="13">
        <v>133000</v>
      </c>
      <c r="G13" s="27">
        <f t="shared" si="0"/>
        <v>612000</v>
      </c>
      <c r="H13" s="26">
        <f t="shared" si="1"/>
        <v>3124500000</v>
      </c>
    </row>
    <row r="14" spans="1:10" ht="24.95" customHeight="1" x14ac:dyDescent="0.2">
      <c r="A14" s="11" t="s">
        <v>13</v>
      </c>
      <c r="B14" s="13">
        <v>301000</v>
      </c>
      <c r="C14" s="13">
        <v>35000</v>
      </c>
      <c r="D14" s="13">
        <v>41000</v>
      </c>
      <c r="E14" s="13">
        <v>55000</v>
      </c>
      <c r="F14" s="13">
        <v>247000</v>
      </c>
      <c r="G14" s="27">
        <f t="shared" si="0"/>
        <v>679000</v>
      </c>
      <c r="H14" s="26">
        <f t="shared" si="1"/>
        <v>3445500000</v>
      </c>
    </row>
    <row r="15" spans="1:10" ht="24.95" customHeight="1" x14ac:dyDescent="0.2">
      <c r="A15" s="11" t="s">
        <v>14</v>
      </c>
      <c r="B15" s="13">
        <v>267000</v>
      </c>
      <c r="C15" s="13">
        <v>38000</v>
      </c>
      <c r="D15" s="13">
        <v>26000</v>
      </c>
      <c r="E15" s="13">
        <v>35000</v>
      </c>
      <c r="F15" s="13">
        <v>197000</v>
      </c>
      <c r="G15" s="27">
        <f t="shared" si="0"/>
        <v>563000</v>
      </c>
      <c r="H15" s="26">
        <f t="shared" si="1"/>
        <v>3045500000</v>
      </c>
    </row>
    <row r="16" spans="1:10" ht="24.95" customHeight="1" thickBot="1" x14ac:dyDescent="0.25">
      <c r="A16" s="11" t="s">
        <v>15</v>
      </c>
      <c r="B16" s="13">
        <v>113000</v>
      </c>
      <c r="C16" s="13">
        <v>38000</v>
      </c>
      <c r="D16" s="13">
        <v>51000</v>
      </c>
      <c r="E16" s="13">
        <v>126000</v>
      </c>
      <c r="F16" s="13">
        <v>202000</v>
      </c>
      <c r="G16" s="27">
        <f t="shared" si="0"/>
        <v>530000</v>
      </c>
      <c r="H16" s="26">
        <f t="shared" si="1"/>
        <v>1649000000</v>
      </c>
    </row>
    <row r="17" spans="1:10" ht="24.95" customHeight="1" thickBot="1" x14ac:dyDescent="0.25">
      <c r="A17" s="12" t="s">
        <v>16</v>
      </c>
      <c r="B17" s="22">
        <f>SUM(B5:B16)</f>
        <v>3614600</v>
      </c>
      <c r="C17" s="22">
        <f t="shared" ref="C17:H17" si="2">SUM(C5:C16)</f>
        <v>796800</v>
      </c>
      <c r="D17" s="22">
        <f t="shared" si="2"/>
        <v>794000</v>
      </c>
      <c r="E17" s="22">
        <f t="shared" si="2"/>
        <v>1736000</v>
      </c>
      <c r="F17" s="22">
        <f t="shared" si="2"/>
        <v>2556000</v>
      </c>
      <c r="G17" s="22">
        <f t="shared" si="2"/>
        <v>9497400</v>
      </c>
      <c r="H17" s="22">
        <f t="shared" si="2"/>
        <v>44732000000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RCA</v>
      </c>
      <c r="B20" s="4"/>
      <c r="C20" s="4"/>
      <c r="D20" s="4"/>
      <c r="E20" s="5" t="s">
        <v>0</v>
      </c>
      <c r="F20" s="4"/>
      <c r="G20" s="38"/>
      <c r="H20" s="14" t="str">
        <f>H3</f>
        <v>Exercice : 2021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-881835</v>
      </c>
      <c r="C22" s="13">
        <v>-161700</v>
      </c>
      <c r="D22" s="13">
        <v>-85300</v>
      </c>
      <c r="E22" s="13">
        <v>-351910</v>
      </c>
      <c r="F22" s="13">
        <v>-108510</v>
      </c>
      <c r="G22" s="27">
        <f>SUM(B22:F22)</f>
        <v>-1589255</v>
      </c>
      <c r="H22" s="26">
        <f>+B22*10000+C22*5000+D22*2000+E22*1000+F22*500</f>
        <v>-10203615000</v>
      </c>
    </row>
    <row r="23" spans="1:10" ht="24.95" customHeight="1" x14ac:dyDescent="0.2">
      <c r="A23" s="11" t="s">
        <v>5</v>
      </c>
      <c r="B23" s="13">
        <v>-1443500</v>
      </c>
      <c r="C23" s="13">
        <v>-449420</v>
      </c>
      <c r="D23" s="13">
        <v>-157000</v>
      </c>
      <c r="E23" s="13">
        <v>-466540</v>
      </c>
      <c r="F23" s="13">
        <v>-98839</v>
      </c>
      <c r="G23" s="27">
        <f t="shared" ref="G23:G33" si="3">SUM(B23:F23)</f>
        <v>-2615299</v>
      </c>
      <c r="H23" s="26">
        <f t="shared" ref="H23:H33" si="4">+B23*10000+C23*5000+D23*2000+E23*1000+F23*500</f>
        <v>-17512059500</v>
      </c>
    </row>
    <row r="24" spans="1:10" ht="24.95" customHeight="1" x14ac:dyDescent="0.2">
      <c r="A24" s="11" t="s">
        <v>6</v>
      </c>
      <c r="B24" s="13">
        <v>-1986800</v>
      </c>
      <c r="C24" s="13">
        <v>-455500</v>
      </c>
      <c r="D24" s="13">
        <v>-236500</v>
      </c>
      <c r="E24" s="13">
        <v>-968463</v>
      </c>
      <c r="F24" s="13">
        <v>-89000</v>
      </c>
      <c r="G24" s="27">
        <f t="shared" si="3"/>
        <v>-3736263</v>
      </c>
      <c r="H24" s="26">
        <f t="shared" si="4"/>
        <v>-23631463000</v>
      </c>
    </row>
    <row r="25" spans="1:10" ht="24.95" customHeight="1" x14ac:dyDescent="0.2">
      <c r="A25" s="11" t="s">
        <v>7</v>
      </c>
      <c r="B25" s="13">
        <v>-2062450</v>
      </c>
      <c r="C25" s="13">
        <v>-201000</v>
      </c>
      <c r="D25" s="13">
        <v>-116850</v>
      </c>
      <c r="E25" s="13">
        <v>-527000</v>
      </c>
      <c r="F25" s="13">
        <v>-333151</v>
      </c>
      <c r="G25" s="27">
        <f t="shared" si="3"/>
        <v>-3240451</v>
      </c>
      <c r="H25" s="26">
        <f t="shared" si="4"/>
        <v>-22556775500</v>
      </c>
    </row>
    <row r="26" spans="1:10" ht="24.95" customHeight="1" x14ac:dyDescent="0.2">
      <c r="A26" s="11" t="s">
        <v>19</v>
      </c>
      <c r="B26" s="13">
        <v>-1994300</v>
      </c>
      <c r="C26" s="13">
        <v>-284000</v>
      </c>
      <c r="D26" s="13">
        <v>-117500</v>
      </c>
      <c r="E26" s="13">
        <v>-425800</v>
      </c>
      <c r="F26" s="13">
        <v>-207800</v>
      </c>
      <c r="G26" s="27">
        <f t="shared" si="3"/>
        <v>-3029400</v>
      </c>
      <c r="H26" s="26">
        <f t="shared" si="4"/>
        <v>-22127700000</v>
      </c>
    </row>
    <row r="27" spans="1:10" ht="24.95" customHeight="1" x14ac:dyDescent="0.2">
      <c r="A27" s="11" t="s">
        <v>9</v>
      </c>
      <c r="B27" s="13">
        <v>-1909090</v>
      </c>
      <c r="C27" s="13">
        <v>-216920</v>
      </c>
      <c r="D27" s="13">
        <v>-150000</v>
      </c>
      <c r="E27" s="13">
        <v>-541826</v>
      </c>
      <c r="F27" s="13">
        <v>-295001</v>
      </c>
      <c r="G27" s="27">
        <f t="shared" si="3"/>
        <v>-3112837</v>
      </c>
      <c r="H27" s="26">
        <f t="shared" si="4"/>
        <v>-21164826500</v>
      </c>
    </row>
    <row r="28" spans="1:10" ht="24.95" customHeight="1" x14ac:dyDescent="0.2">
      <c r="A28" s="11" t="s">
        <v>10</v>
      </c>
      <c r="B28" s="13">
        <v>-2041750</v>
      </c>
      <c r="C28" s="13">
        <v>-437500</v>
      </c>
      <c r="D28" s="13">
        <v>-246500</v>
      </c>
      <c r="E28" s="13">
        <v>-487025</v>
      </c>
      <c r="F28" s="13">
        <v>-296533</v>
      </c>
      <c r="G28" s="27">
        <f t="shared" si="3"/>
        <v>-3509308</v>
      </c>
      <c r="H28" s="26">
        <f t="shared" si="4"/>
        <v>-23733291500</v>
      </c>
    </row>
    <row r="29" spans="1:10" ht="24.95" customHeight="1" x14ac:dyDescent="0.2">
      <c r="A29" s="11" t="s">
        <v>11</v>
      </c>
      <c r="B29" s="13">
        <v>-1942820</v>
      </c>
      <c r="C29" s="13">
        <v>-227600</v>
      </c>
      <c r="D29" s="13">
        <v>-92729</v>
      </c>
      <c r="E29" s="13">
        <v>-299350</v>
      </c>
      <c r="F29" s="13">
        <v>-143203</v>
      </c>
      <c r="G29" s="27">
        <f t="shared" si="3"/>
        <v>-2705702</v>
      </c>
      <c r="H29" s="26">
        <f t="shared" si="4"/>
        <v>-21122609500</v>
      </c>
    </row>
    <row r="30" spans="1:10" ht="24.95" customHeight="1" x14ac:dyDescent="0.2">
      <c r="A30" s="11" t="s">
        <v>12</v>
      </c>
      <c r="B30" s="13">
        <v>-1963350</v>
      </c>
      <c r="C30" s="13">
        <v>-213210</v>
      </c>
      <c r="D30" s="13">
        <v>-56200</v>
      </c>
      <c r="E30" s="13">
        <v>-296799</v>
      </c>
      <c r="F30" s="13">
        <v>-60974</v>
      </c>
      <c r="G30" s="27">
        <f t="shared" si="3"/>
        <v>-2590533</v>
      </c>
      <c r="H30" s="26">
        <f t="shared" si="4"/>
        <v>-21139236000</v>
      </c>
    </row>
    <row r="31" spans="1:10" ht="24.95" customHeight="1" x14ac:dyDescent="0.2">
      <c r="A31" s="11" t="s">
        <v>13</v>
      </c>
      <c r="B31" s="13">
        <v>-2387315</v>
      </c>
      <c r="C31" s="13">
        <v>-254725</v>
      </c>
      <c r="D31" s="13">
        <v>-19500</v>
      </c>
      <c r="E31" s="13">
        <v>-232007</v>
      </c>
      <c r="F31" s="13">
        <v>-28150</v>
      </c>
      <c r="G31" s="27">
        <f t="shared" si="3"/>
        <v>-2921697</v>
      </c>
      <c r="H31" s="26">
        <f t="shared" si="4"/>
        <v>-25431857000</v>
      </c>
    </row>
    <row r="32" spans="1:10" ht="24.95" customHeight="1" x14ac:dyDescent="0.2">
      <c r="A32" s="11" t="s">
        <v>14</v>
      </c>
      <c r="B32" s="13">
        <v>-2142386</v>
      </c>
      <c r="C32" s="13">
        <v>-331000</v>
      </c>
      <c r="D32" s="13">
        <v>-139500</v>
      </c>
      <c r="E32" s="13">
        <v>-408250</v>
      </c>
      <c r="F32" s="13">
        <v>-47058</v>
      </c>
      <c r="G32" s="27">
        <f t="shared" si="3"/>
        <v>-3068194</v>
      </c>
      <c r="H32" s="26">
        <f t="shared" si="4"/>
        <v>-23789639000</v>
      </c>
    </row>
    <row r="33" spans="1:11" ht="24.95" customHeight="1" thickBot="1" x14ac:dyDescent="0.25">
      <c r="A33" s="11" t="s">
        <v>15</v>
      </c>
      <c r="B33" s="13">
        <v>-2799990</v>
      </c>
      <c r="C33" s="13">
        <v>-655120</v>
      </c>
      <c r="D33" s="13">
        <v>-498500</v>
      </c>
      <c r="E33" s="13">
        <v>-418615</v>
      </c>
      <c r="F33" s="13">
        <v>-1162838</v>
      </c>
      <c r="G33" s="27">
        <f t="shared" si="3"/>
        <v>-5535063</v>
      </c>
      <c r="H33" s="26">
        <f t="shared" si="4"/>
        <v>-33272534000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-23555586</v>
      </c>
      <c r="C34" s="22">
        <f t="shared" si="5"/>
        <v>-3887695</v>
      </c>
      <c r="D34" s="22">
        <f t="shared" si="5"/>
        <v>-1916079</v>
      </c>
      <c r="E34" s="22">
        <f t="shared" si="5"/>
        <v>-5423585</v>
      </c>
      <c r="F34" s="22">
        <f t="shared" si="5"/>
        <v>-2871057</v>
      </c>
      <c r="G34" s="22">
        <f t="shared" si="5"/>
        <v>-37654002</v>
      </c>
      <c r="H34" s="22">
        <f t="shared" si="5"/>
        <v>-265685606500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RCA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>
        <v>2162</v>
      </c>
      <c r="C51" s="13">
        <v>10</v>
      </c>
      <c r="D51" s="13">
        <v>3</v>
      </c>
      <c r="E51" s="13"/>
      <c r="F51" s="13">
        <v>15</v>
      </c>
      <c r="G51" s="13"/>
      <c r="H51" s="13"/>
      <c r="I51" s="13">
        <v>25</v>
      </c>
      <c r="J51" s="30">
        <f t="shared" si="6"/>
        <v>2215</v>
      </c>
      <c r="K51" s="31">
        <f t="shared" si="7"/>
        <v>1082325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2162</v>
      </c>
      <c r="C52" s="22">
        <f t="shared" si="8"/>
        <v>10</v>
      </c>
      <c r="D52" s="22">
        <f t="shared" si="8"/>
        <v>3</v>
      </c>
      <c r="E52" s="22">
        <f t="shared" si="8"/>
        <v>0</v>
      </c>
      <c r="F52" s="22">
        <f t="shared" si="8"/>
        <v>15</v>
      </c>
      <c r="G52" s="22">
        <f t="shared" si="8"/>
        <v>0</v>
      </c>
      <c r="H52" s="22">
        <f>SUM(H40:H51)</f>
        <v>0</v>
      </c>
      <c r="I52" s="22">
        <f>SUM(I40:I51)</f>
        <v>25</v>
      </c>
      <c r="J52" s="22">
        <f t="shared" si="8"/>
        <v>2215</v>
      </c>
      <c r="K52" s="25">
        <f t="shared" si="8"/>
        <v>1082325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RCA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17817</v>
      </c>
      <c r="D69" s="13">
        <v>72967</v>
      </c>
      <c r="E69" s="13">
        <v>3390</v>
      </c>
      <c r="F69" s="13">
        <v>77430</v>
      </c>
      <c r="G69" s="13">
        <v>40126</v>
      </c>
      <c r="H69" s="13">
        <v>33</v>
      </c>
      <c r="I69" s="13">
        <v>446</v>
      </c>
      <c r="J69" s="30">
        <f t="shared" si="9"/>
        <v>212209</v>
      </c>
      <c r="K69" s="31">
        <f t="shared" si="10"/>
        <v>6490242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17817</v>
      </c>
      <c r="D70" s="22">
        <f t="shared" si="11"/>
        <v>72967</v>
      </c>
      <c r="E70" s="22">
        <f t="shared" si="11"/>
        <v>3390</v>
      </c>
      <c r="F70" s="22">
        <f t="shared" si="11"/>
        <v>77430</v>
      </c>
      <c r="G70" s="22">
        <f t="shared" si="11"/>
        <v>40126</v>
      </c>
      <c r="H70" s="22">
        <f>SUM(H58:H69)</f>
        <v>33</v>
      </c>
      <c r="I70" s="22">
        <f>SUM(I58:I69)</f>
        <v>446</v>
      </c>
      <c r="J70" s="22">
        <f t="shared" si="11"/>
        <v>212209</v>
      </c>
      <c r="K70" s="25">
        <f t="shared" si="11"/>
        <v>6490242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view="pageBreakPreview" topLeftCell="A46" zoomScaleSheetLayoutView="100" workbookViewId="0">
      <selection activeCell="D55" sqref="D5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21</v>
      </c>
      <c r="B3" s="4"/>
      <c r="C3" s="4"/>
      <c r="D3" s="4"/>
      <c r="E3" s="5" t="s">
        <v>0</v>
      </c>
      <c r="F3" s="4"/>
      <c r="G3" s="38"/>
      <c r="H3" s="14" t="s">
        <v>35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10545000</v>
      </c>
      <c r="C5" s="13">
        <v>1646000</v>
      </c>
      <c r="D5" s="13">
        <v>196000</v>
      </c>
      <c r="E5" s="13">
        <v>299000</v>
      </c>
      <c r="F5" s="13">
        <v>208000</v>
      </c>
      <c r="G5" s="27">
        <f>SUM(B5:F5)</f>
        <v>12894000</v>
      </c>
      <c r="H5" s="26">
        <f>+B5*10000+C5*5000+D5*2000+E5*1000+F5*500</f>
        <v>114475000000</v>
      </c>
    </row>
    <row r="6" spans="1:10" ht="24.95" customHeight="1" x14ac:dyDescent="0.2">
      <c r="A6" s="11" t="s">
        <v>5</v>
      </c>
      <c r="B6" s="13">
        <v>8279000</v>
      </c>
      <c r="C6" s="13">
        <v>1385000</v>
      </c>
      <c r="D6" s="13">
        <v>192000</v>
      </c>
      <c r="E6" s="13">
        <v>335000</v>
      </c>
      <c r="F6" s="13">
        <v>410000</v>
      </c>
      <c r="G6" s="27">
        <f t="shared" ref="G6:G16" si="0">SUM(B6:F6)</f>
        <v>10601000</v>
      </c>
      <c r="H6" s="26">
        <f t="shared" ref="H6:H16" si="1">+B6*10000+C6*5000+D6*2000+E6*1000+F6*500</f>
        <v>90639000000</v>
      </c>
    </row>
    <row r="7" spans="1:10" ht="24.95" customHeight="1" x14ac:dyDescent="0.2">
      <c r="A7" s="11" t="s">
        <v>6</v>
      </c>
      <c r="B7" s="13">
        <v>10555000</v>
      </c>
      <c r="C7" s="13">
        <v>1645000</v>
      </c>
      <c r="D7" s="13">
        <v>227000</v>
      </c>
      <c r="E7" s="13">
        <v>502000</v>
      </c>
      <c r="F7" s="13">
        <v>475000</v>
      </c>
      <c r="G7" s="27">
        <f t="shared" si="0"/>
        <v>13404000</v>
      </c>
      <c r="H7" s="26">
        <f t="shared" si="1"/>
        <v>114968500000</v>
      </c>
    </row>
    <row r="8" spans="1:10" ht="24.95" customHeight="1" x14ac:dyDescent="0.2">
      <c r="A8" s="11" t="s">
        <v>7</v>
      </c>
      <c r="B8" s="13">
        <v>11084000</v>
      </c>
      <c r="C8" s="13">
        <v>1950000</v>
      </c>
      <c r="D8" s="13">
        <v>278000</v>
      </c>
      <c r="E8" s="13">
        <v>717000</v>
      </c>
      <c r="F8" s="13">
        <v>687000</v>
      </c>
      <c r="G8" s="27">
        <f t="shared" si="0"/>
        <v>14716000</v>
      </c>
      <c r="H8" s="26">
        <f t="shared" si="1"/>
        <v>122206500000</v>
      </c>
    </row>
    <row r="9" spans="1:10" ht="24.95" customHeight="1" x14ac:dyDescent="0.2">
      <c r="A9" s="11" t="s">
        <v>19</v>
      </c>
      <c r="B9" s="13">
        <v>9414000</v>
      </c>
      <c r="C9" s="13">
        <v>1580000</v>
      </c>
      <c r="D9" s="13">
        <v>213000</v>
      </c>
      <c r="E9" s="13">
        <v>594000</v>
      </c>
      <c r="F9" s="13">
        <v>486000</v>
      </c>
      <c r="G9" s="27">
        <f t="shared" si="0"/>
        <v>12287000</v>
      </c>
      <c r="H9" s="26">
        <f t="shared" si="1"/>
        <v>103303000000</v>
      </c>
    </row>
    <row r="10" spans="1:10" ht="24.95" customHeight="1" x14ac:dyDescent="0.2">
      <c r="A10" s="11" t="s">
        <v>9</v>
      </c>
      <c r="B10" s="13">
        <v>9443046</v>
      </c>
      <c r="C10" s="13">
        <v>1723021</v>
      </c>
      <c r="D10" s="13">
        <v>231187</v>
      </c>
      <c r="E10" s="13">
        <v>898261</v>
      </c>
      <c r="F10" s="13">
        <v>713249</v>
      </c>
      <c r="G10" s="27">
        <f t="shared" si="0"/>
        <v>13008764</v>
      </c>
      <c r="H10" s="26">
        <f t="shared" si="1"/>
        <v>104762824500</v>
      </c>
    </row>
    <row r="11" spans="1:10" ht="24.95" customHeight="1" x14ac:dyDescent="0.2">
      <c r="A11" s="11" t="s">
        <v>10</v>
      </c>
      <c r="B11" s="13">
        <v>9401000</v>
      </c>
      <c r="C11" s="13">
        <v>1707000</v>
      </c>
      <c r="D11" s="13">
        <v>291000</v>
      </c>
      <c r="E11" s="13">
        <v>778000</v>
      </c>
      <c r="F11" s="13">
        <v>800000</v>
      </c>
      <c r="G11" s="27">
        <f t="shared" si="0"/>
        <v>12977000</v>
      </c>
      <c r="H11" s="26">
        <f t="shared" si="1"/>
        <v>104305000000</v>
      </c>
    </row>
    <row r="12" spans="1:10" ht="24.95" customHeight="1" x14ac:dyDescent="0.2">
      <c r="A12" s="11" t="s">
        <v>11</v>
      </c>
      <c r="B12" s="13">
        <v>9545000</v>
      </c>
      <c r="C12" s="13">
        <v>1650000</v>
      </c>
      <c r="D12" s="13">
        <v>218000</v>
      </c>
      <c r="E12" s="13">
        <v>824000</v>
      </c>
      <c r="F12" s="13">
        <v>522000</v>
      </c>
      <c r="G12" s="27">
        <f t="shared" si="0"/>
        <v>12759000</v>
      </c>
      <c r="H12" s="26">
        <f t="shared" si="1"/>
        <v>105221000000</v>
      </c>
    </row>
    <row r="13" spans="1:10" ht="24.95" customHeight="1" x14ac:dyDescent="0.2">
      <c r="A13" s="11" t="s">
        <v>12</v>
      </c>
      <c r="B13" s="13">
        <v>9213000</v>
      </c>
      <c r="C13" s="13">
        <v>1549001</v>
      </c>
      <c r="D13" s="13">
        <v>146000</v>
      </c>
      <c r="E13" s="13">
        <v>575007</v>
      </c>
      <c r="F13" s="13">
        <v>432000</v>
      </c>
      <c r="G13" s="27">
        <f t="shared" si="0"/>
        <v>11915008</v>
      </c>
      <c r="H13" s="26">
        <f t="shared" si="1"/>
        <v>100958012000</v>
      </c>
    </row>
    <row r="14" spans="1:10" ht="24.95" customHeight="1" x14ac:dyDescent="0.2">
      <c r="A14" s="11" t="s">
        <v>13</v>
      </c>
      <c r="B14" s="13">
        <v>9299000</v>
      </c>
      <c r="C14" s="13">
        <v>1383000</v>
      </c>
      <c r="D14" s="13">
        <v>212000</v>
      </c>
      <c r="E14" s="13">
        <v>849000</v>
      </c>
      <c r="F14" s="13">
        <v>674000</v>
      </c>
      <c r="G14" s="27">
        <f t="shared" si="0"/>
        <v>12417000</v>
      </c>
      <c r="H14" s="26">
        <f t="shared" si="1"/>
        <v>101515000000</v>
      </c>
    </row>
    <row r="15" spans="1:10" ht="24.95" customHeight="1" x14ac:dyDescent="0.2">
      <c r="A15" s="11" t="s">
        <v>14</v>
      </c>
      <c r="B15" s="13">
        <v>9038000</v>
      </c>
      <c r="C15" s="13">
        <v>1632000</v>
      </c>
      <c r="D15" s="13">
        <v>190000</v>
      </c>
      <c r="E15" s="13">
        <v>941000</v>
      </c>
      <c r="F15" s="13">
        <v>614000</v>
      </c>
      <c r="G15" s="27">
        <f t="shared" si="0"/>
        <v>12415000</v>
      </c>
      <c r="H15" s="26">
        <f t="shared" si="1"/>
        <v>100168000000</v>
      </c>
    </row>
    <row r="16" spans="1:10" ht="24.95" customHeight="1" thickBot="1" x14ac:dyDescent="0.25">
      <c r="A16" s="11" t="s">
        <v>15</v>
      </c>
      <c r="B16" s="13">
        <v>8515000</v>
      </c>
      <c r="C16" s="13">
        <v>1391000</v>
      </c>
      <c r="D16" s="13">
        <v>215000</v>
      </c>
      <c r="E16" s="13">
        <v>849000</v>
      </c>
      <c r="F16" s="13">
        <v>591000</v>
      </c>
      <c r="G16" s="27">
        <f t="shared" si="0"/>
        <v>11561000</v>
      </c>
      <c r="H16" s="26">
        <f t="shared" si="1"/>
        <v>93679500000</v>
      </c>
    </row>
    <row r="17" spans="1:10" ht="24.95" customHeight="1" thickBot="1" x14ac:dyDescent="0.25">
      <c r="A17" s="12" t="s">
        <v>16</v>
      </c>
      <c r="B17" s="22">
        <f>SUM(B5:B16)</f>
        <v>114331046</v>
      </c>
      <c r="C17" s="22">
        <f t="shared" ref="C17:H17" si="2">SUM(C5:C16)</f>
        <v>19241022</v>
      </c>
      <c r="D17" s="22">
        <f t="shared" si="2"/>
        <v>2609187</v>
      </c>
      <c r="E17" s="22">
        <f t="shared" si="2"/>
        <v>8161268</v>
      </c>
      <c r="F17" s="22">
        <f t="shared" si="2"/>
        <v>6612249</v>
      </c>
      <c r="G17" s="22">
        <f t="shared" si="2"/>
        <v>150954772</v>
      </c>
      <c r="H17" s="22">
        <f t="shared" si="2"/>
        <v>1256201336500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CONGO</v>
      </c>
      <c r="B20" s="4"/>
      <c r="C20" s="4"/>
      <c r="D20" s="4"/>
      <c r="E20" s="5" t="s">
        <v>0</v>
      </c>
      <c r="F20" s="4"/>
      <c r="G20" s="38"/>
      <c r="H20" s="14" t="str">
        <f>H3</f>
        <v>Exercice : 2021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-9016300</v>
      </c>
      <c r="C22" s="13">
        <v>-1198300</v>
      </c>
      <c r="D22" s="13">
        <v>-104190</v>
      </c>
      <c r="E22" s="13">
        <v>-686580</v>
      </c>
      <c r="F22" s="13">
        <v>-552301</v>
      </c>
      <c r="G22" s="27">
        <f>SUM(B22:F22)</f>
        <v>-11557671</v>
      </c>
      <c r="H22" s="26">
        <f>+B22*10000+C22*5000+D22*2000+E22*1000+F22*500</f>
        <v>-97325610500</v>
      </c>
    </row>
    <row r="23" spans="1:10" ht="24.95" customHeight="1" x14ac:dyDescent="0.2">
      <c r="A23" s="11" t="s">
        <v>5</v>
      </c>
      <c r="B23" s="13">
        <v>-11237200</v>
      </c>
      <c r="C23" s="13">
        <v>-1847200</v>
      </c>
      <c r="D23" s="13">
        <v>-135000</v>
      </c>
      <c r="E23" s="13">
        <v>-1212220</v>
      </c>
      <c r="F23" s="13">
        <v>-888855</v>
      </c>
      <c r="G23" s="27">
        <f t="shared" ref="G23:G33" si="3">SUM(B23:F23)</f>
        <v>-15320475</v>
      </c>
      <c r="H23" s="26">
        <f t="shared" ref="H23:H33" si="4">+B23*10000+C23*5000+D23*2000+E23*1000+F23*500</f>
        <v>-123534647500</v>
      </c>
    </row>
    <row r="24" spans="1:10" ht="24.95" customHeight="1" x14ac:dyDescent="0.2">
      <c r="A24" s="11" t="s">
        <v>6</v>
      </c>
      <c r="B24" s="13">
        <v>-9682380</v>
      </c>
      <c r="C24" s="13">
        <v>-1601380</v>
      </c>
      <c r="D24" s="13">
        <v>-162090</v>
      </c>
      <c r="E24" s="13">
        <v>-1247226</v>
      </c>
      <c r="F24" s="13">
        <v>-851880</v>
      </c>
      <c r="G24" s="27">
        <f t="shared" si="3"/>
        <v>-13544956</v>
      </c>
      <c r="H24" s="26">
        <f t="shared" si="4"/>
        <v>-106828046000</v>
      </c>
    </row>
    <row r="25" spans="1:10" ht="24.95" customHeight="1" x14ac:dyDescent="0.2">
      <c r="A25" s="11" t="s">
        <v>7</v>
      </c>
      <c r="B25" s="13">
        <v>-9861400</v>
      </c>
      <c r="C25" s="13">
        <v>-1869200</v>
      </c>
      <c r="D25" s="13">
        <v>-29200</v>
      </c>
      <c r="E25" s="13">
        <v>-706400</v>
      </c>
      <c r="F25" s="13">
        <v>-611160</v>
      </c>
      <c r="G25" s="27">
        <f t="shared" si="3"/>
        <v>-13077360</v>
      </c>
      <c r="H25" s="26">
        <f t="shared" si="4"/>
        <v>-109030380000</v>
      </c>
    </row>
    <row r="26" spans="1:10" ht="24.95" customHeight="1" x14ac:dyDescent="0.2">
      <c r="A26" s="11" t="s">
        <v>19</v>
      </c>
      <c r="B26" s="13">
        <v>-10401698</v>
      </c>
      <c r="C26" s="13">
        <v>-1585380</v>
      </c>
      <c r="D26" s="13">
        <v>-50340</v>
      </c>
      <c r="E26" s="13">
        <v>-728815</v>
      </c>
      <c r="F26" s="13">
        <v>-426380</v>
      </c>
      <c r="G26" s="27">
        <f t="shared" si="3"/>
        <v>-13192613</v>
      </c>
      <c r="H26" s="26">
        <f t="shared" si="4"/>
        <v>-112986565000</v>
      </c>
    </row>
    <row r="27" spans="1:10" ht="24.95" customHeight="1" x14ac:dyDescent="0.2">
      <c r="A27" s="11" t="s">
        <v>9</v>
      </c>
      <c r="B27" s="13">
        <v>-7670920</v>
      </c>
      <c r="C27" s="13">
        <v>-1656380</v>
      </c>
      <c r="D27" s="13">
        <v>-75390</v>
      </c>
      <c r="E27" s="13">
        <v>-660503</v>
      </c>
      <c r="F27" s="13">
        <v>-83180</v>
      </c>
      <c r="G27" s="27">
        <f t="shared" si="3"/>
        <v>-10146373</v>
      </c>
      <c r="H27" s="26">
        <f t="shared" si="4"/>
        <v>-85843973000</v>
      </c>
    </row>
    <row r="28" spans="1:10" ht="24.95" customHeight="1" x14ac:dyDescent="0.2">
      <c r="A28" s="11" t="s">
        <v>10</v>
      </c>
      <c r="B28" s="13">
        <v>-9853400</v>
      </c>
      <c r="C28" s="13">
        <v>-1668200</v>
      </c>
      <c r="D28" s="13">
        <v>-14000</v>
      </c>
      <c r="E28" s="13">
        <v>-820000</v>
      </c>
      <c r="F28" s="13">
        <v>-137493</v>
      </c>
      <c r="G28" s="27">
        <f t="shared" si="3"/>
        <v>-12493093</v>
      </c>
      <c r="H28" s="26">
        <f t="shared" si="4"/>
        <v>-107791746500</v>
      </c>
    </row>
    <row r="29" spans="1:10" ht="24.95" customHeight="1" x14ac:dyDescent="0.2">
      <c r="A29" s="11" t="s">
        <v>11</v>
      </c>
      <c r="B29" s="13">
        <v>-10572000</v>
      </c>
      <c r="C29" s="13">
        <v>-1525400</v>
      </c>
      <c r="D29" s="13">
        <v>-42100</v>
      </c>
      <c r="E29" s="13">
        <v>-1249450</v>
      </c>
      <c r="F29" s="13">
        <v>-393342</v>
      </c>
      <c r="G29" s="27">
        <f t="shared" si="3"/>
        <v>-13782292</v>
      </c>
      <c r="H29" s="26">
        <f t="shared" si="4"/>
        <v>-114877321000</v>
      </c>
    </row>
    <row r="30" spans="1:10" ht="24.95" customHeight="1" x14ac:dyDescent="0.2">
      <c r="A30" s="11" t="s">
        <v>12</v>
      </c>
      <c r="B30" s="13">
        <v>-9909680</v>
      </c>
      <c r="C30" s="13">
        <v>-1234180</v>
      </c>
      <c r="D30" s="13">
        <v>-77240</v>
      </c>
      <c r="E30" s="13">
        <v>-553130</v>
      </c>
      <c r="F30" s="13">
        <v>-264891</v>
      </c>
      <c r="G30" s="27">
        <f t="shared" si="3"/>
        <v>-12039121</v>
      </c>
      <c r="H30" s="26">
        <f t="shared" si="4"/>
        <v>-106107755500</v>
      </c>
    </row>
    <row r="31" spans="1:10" ht="24.95" customHeight="1" x14ac:dyDescent="0.2">
      <c r="A31" s="11" t="s">
        <v>13</v>
      </c>
      <c r="B31" s="13">
        <v>-7662180</v>
      </c>
      <c r="C31" s="13">
        <v>-1028180</v>
      </c>
      <c r="D31" s="13">
        <v>-49090</v>
      </c>
      <c r="E31" s="13">
        <v>-424430</v>
      </c>
      <c r="F31" s="13">
        <v>-137180</v>
      </c>
      <c r="G31" s="27">
        <f t="shared" si="3"/>
        <v>-9301060</v>
      </c>
      <c r="H31" s="26">
        <f t="shared" si="4"/>
        <v>-82353900000</v>
      </c>
    </row>
    <row r="32" spans="1:10" ht="24.95" customHeight="1" x14ac:dyDescent="0.2">
      <c r="A32" s="11" t="s">
        <v>14</v>
      </c>
      <c r="B32" s="13">
        <v>-10577420</v>
      </c>
      <c r="C32" s="13">
        <v>-1486508</v>
      </c>
      <c r="D32" s="13">
        <v>-47090</v>
      </c>
      <c r="E32" s="13">
        <v>-621830</v>
      </c>
      <c r="F32" s="13">
        <v>-97892</v>
      </c>
      <c r="G32" s="27">
        <f t="shared" si="3"/>
        <v>-12830740</v>
      </c>
      <c r="H32" s="26">
        <f t="shared" si="4"/>
        <v>-113971696000</v>
      </c>
    </row>
    <row r="33" spans="1:11" ht="24.95" customHeight="1" thickBot="1" x14ac:dyDescent="0.25">
      <c r="A33" s="11" t="s">
        <v>15</v>
      </c>
      <c r="B33" s="13">
        <v>-13802150</v>
      </c>
      <c r="C33" s="13">
        <v>-1642929</v>
      </c>
      <c r="D33" s="13">
        <v>-177290</v>
      </c>
      <c r="E33" s="13">
        <v>-601781</v>
      </c>
      <c r="F33" s="13">
        <v>-297997</v>
      </c>
      <c r="G33" s="27">
        <f t="shared" si="3"/>
        <v>-16522147</v>
      </c>
      <c r="H33" s="26">
        <f t="shared" si="4"/>
        <v>-147341504500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-120246728</v>
      </c>
      <c r="C34" s="22">
        <f t="shared" si="5"/>
        <v>-18343237</v>
      </c>
      <c r="D34" s="22">
        <f t="shared" si="5"/>
        <v>-963020</v>
      </c>
      <c r="E34" s="22">
        <f t="shared" si="5"/>
        <v>-9512365</v>
      </c>
      <c r="F34" s="22">
        <f t="shared" si="5"/>
        <v>-4742551</v>
      </c>
      <c r="G34" s="22">
        <f t="shared" si="5"/>
        <v>-153807901</v>
      </c>
      <c r="H34" s="22">
        <f t="shared" si="5"/>
        <v>-1307993145500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CONGO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5</v>
      </c>
      <c r="D51" s="13">
        <v>14</v>
      </c>
      <c r="E51" s="13">
        <v>47</v>
      </c>
      <c r="F51" s="13">
        <v>63</v>
      </c>
      <c r="G51" s="13">
        <v>10</v>
      </c>
      <c r="H51" s="13">
        <v>11</v>
      </c>
      <c r="I51" s="13">
        <v>8</v>
      </c>
      <c r="J51" s="30">
        <f t="shared" si="6"/>
        <v>158</v>
      </c>
      <c r="K51" s="31">
        <f t="shared" si="7"/>
        <v>3085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5</v>
      </c>
      <c r="D52" s="22">
        <f t="shared" si="8"/>
        <v>14</v>
      </c>
      <c r="E52" s="22">
        <f t="shared" si="8"/>
        <v>47</v>
      </c>
      <c r="F52" s="22">
        <f t="shared" si="8"/>
        <v>63</v>
      </c>
      <c r="G52" s="22">
        <f t="shared" si="8"/>
        <v>10</v>
      </c>
      <c r="H52" s="22">
        <f>SUM(H40:H51)</f>
        <v>11</v>
      </c>
      <c r="I52" s="22">
        <f>SUM(I40:I51)</f>
        <v>8</v>
      </c>
      <c r="J52" s="22">
        <f t="shared" si="8"/>
        <v>158</v>
      </c>
      <c r="K52" s="25">
        <f t="shared" si="8"/>
        <v>3085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CONGO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125</v>
      </c>
      <c r="C69" s="13">
        <v>26371</v>
      </c>
      <c r="D69" s="13">
        <v>73469</v>
      </c>
      <c r="E69" s="13">
        <v>21225</v>
      </c>
      <c r="F69" s="13">
        <v>165751</v>
      </c>
      <c r="G69" s="13">
        <v>12202</v>
      </c>
      <c r="H69" s="13">
        <v>2049</v>
      </c>
      <c r="I69" s="13">
        <v>3346</v>
      </c>
      <c r="J69" s="30">
        <f t="shared" si="9"/>
        <v>304538</v>
      </c>
      <c r="K69" s="31">
        <f t="shared" si="10"/>
        <v>8629639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125</v>
      </c>
      <c r="C70" s="22">
        <f t="shared" si="11"/>
        <v>26371</v>
      </c>
      <c r="D70" s="22">
        <f t="shared" si="11"/>
        <v>73469</v>
      </c>
      <c r="E70" s="22">
        <f t="shared" si="11"/>
        <v>21225</v>
      </c>
      <c r="F70" s="22">
        <f t="shared" si="11"/>
        <v>165751</v>
      </c>
      <c r="G70" s="22">
        <f t="shared" si="11"/>
        <v>12202</v>
      </c>
      <c r="H70" s="22">
        <f>SUM(H58:H69)</f>
        <v>2049</v>
      </c>
      <c r="I70" s="22">
        <f>SUM(I58:I69)</f>
        <v>3346</v>
      </c>
      <c r="J70" s="22">
        <f t="shared" si="11"/>
        <v>304538</v>
      </c>
      <c r="K70" s="25">
        <f t="shared" si="11"/>
        <v>8629639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view="pageBreakPreview" topLeftCell="A28" zoomScaleSheetLayoutView="100" workbookViewId="0">
      <selection activeCell="D37" sqref="D37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24</v>
      </c>
      <c r="B3" s="4"/>
      <c r="C3" s="4"/>
      <c r="D3" s="4"/>
      <c r="E3" s="5" t="s">
        <v>0</v>
      </c>
      <c r="F3" s="4"/>
      <c r="G3" s="38"/>
      <c r="H3" s="14" t="s">
        <v>35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6450000</v>
      </c>
      <c r="C5" s="13">
        <v>1326000</v>
      </c>
      <c r="D5" s="13">
        <v>383000</v>
      </c>
      <c r="E5" s="13">
        <v>174000</v>
      </c>
      <c r="F5" s="13">
        <v>479000</v>
      </c>
      <c r="G5" s="27">
        <f>SUM(B5:F5)</f>
        <v>8812000</v>
      </c>
      <c r="H5" s="26">
        <f>+B5*10000+C5*5000+D5*2000+E5*1000+F5*500</f>
        <v>72309500000</v>
      </c>
    </row>
    <row r="6" spans="1:10" ht="24.95" customHeight="1" x14ac:dyDescent="0.2">
      <c r="A6" s="11" t="s">
        <v>5</v>
      </c>
      <c r="B6" s="13">
        <v>5501000</v>
      </c>
      <c r="C6" s="13">
        <v>953000</v>
      </c>
      <c r="D6" s="13">
        <v>225000</v>
      </c>
      <c r="E6" s="13">
        <v>206000</v>
      </c>
      <c r="F6" s="13">
        <v>583000</v>
      </c>
      <c r="G6" s="27">
        <f t="shared" ref="G6:G16" si="0">SUM(B6:F6)</f>
        <v>7468000</v>
      </c>
      <c r="H6" s="26">
        <f t="shared" ref="H6:H16" si="1">+B6*10000+C6*5000+D6*2000+E6*1000+F6*500</f>
        <v>60722500000</v>
      </c>
    </row>
    <row r="7" spans="1:10" ht="24.95" customHeight="1" x14ac:dyDescent="0.2">
      <c r="A7" s="11" t="s">
        <v>6</v>
      </c>
      <c r="B7" s="13">
        <v>5890000</v>
      </c>
      <c r="C7" s="13">
        <v>1167000</v>
      </c>
      <c r="D7" s="13">
        <v>122000</v>
      </c>
      <c r="E7" s="13">
        <v>125000</v>
      </c>
      <c r="F7" s="13">
        <v>103000</v>
      </c>
      <c r="G7" s="27">
        <f t="shared" si="0"/>
        <v>7407000</v>
      </c>
      <c r="H7" s="26">
        <f t="shared" si="1"/>
        <v>65155500000</v>
      </c>
    </row>
    <row r="8" spans="1:10" ht="24.95" customHeight="1" x14ac:dyDescent="0.2">
      <c r="A8" s="11" t="s">
        <v>7</v>
      </c>
      <c r="B8" s="13">
        <v>5381000</v>
      </c>
      <c r="C8" s="13">
        <v>1081000</v>
      </c>
      <c r="D8" s="13">
        <v>108000</v>
      </c>
      <c r="E8" s="13">
        <v>129000</v>
      </c>
      <c r="F8" s="13">
        <v>700000</v>
      </c>
      <c r="G8" s="27">
        <f t="shared" si="0"/>
        <v>7399000</v>
      </c>
      <c r="H8" s="26">
        <f t="shared" si="1"/>
        <v>59910000000</v>
      </c>
    </row>
    <row r="9" spans="1:10" ht="24.95" customHeight="1" x14ac:dyDescent="0.2">
      <c r="A9" s="11" t="s">
        <v>19</v>
      </c>
      <c r="B9" s="13">
        <v>4529000</v>
      </c>
      <c r="C9" s="13">
        <v>1122000</v>
      </c>
      <c r="D9" s="13">
        <v>114000</v>
      </c>
      <c r="E9" s="13">
        <v>129000</v>
      </c>
      <c r="F9" s="13">
        <v>102000</v>
      </c>
      <c r="G9" s="27">
        <f t="shared" si="0"/>
        <v>5996000</v>
      </c>
      <c r="H9" s="26">
        <f t="shared" si="1"/>
        <v>51308000000</v>
      </c>
    </row>
    <row r="10" spans="1:10" ht="24.95" customHeight="1" x14ac:dyDescent="0.2">
      <c r="A10" s="11" t="s">
        <v>9</v>
      </c>
      <c r="B10" s="13">
        <v>5148001</v>
      </c>
      <c r="C10" s="13">
        <v>1076000</v>
      </c>
      <c r="D10" s="13">
        <v>388000</v>
      </c>
      <c r="E10" s="13">
        <v>231000</v>
      </c>
      <c r="F10" s="13">
        <v>263000</v>
      </c>
      <c r="G10" s="27">
        <f t="shared" si="0"/>
        <v>7106001</v>
      </c>
      <c r="H10" s="26">
        <f t="shared" si="1"/>
        <v>57998510000</v>
      </c>
    </row>
    <row r="11" spans="1:10" ht="24.95" customHeight="1" x14ac:dyDescent="0.2">
      <c r="A11" s="11" t="s">
        <v>10</v>
      </c>
      <c r="B11" s="13">
        <v>6061000</v>
      </c>
      <c r="C11" s="13">
        <v>1170000</v>
      </c>
      <c r="D11" s="13">
        <v>968000</v>
      </c>
      <c r="E11" s="13">
        <v>1191000</v>
      </c>
      <c r="F11" s="13">
        <v>868000</v>
      </c>
      <c r="G11" s="27">
        <f t="shared" si="0"/>
        <v>10258000</v>
      </c>
      <c r="H11" s="26">
        <f t="shared" si="1"/>
        <v>70021000000</v>
      </c>
    </row>
    <row r="12" spans="1:10" ht="24.95" customHeight="1" x14ac:dyDescent="0.2">
      <c r="A12" s="11" t="s">
        <v>11</v>
      </c>
      <c r="B12" s="13">
        <v>9545000</v>
      </c>
      <c r="C12" s="13">
        <v>1650000</v>
      </c>
      <c r="D12" s="13">
        <v>218000</v>
      </c>
      <c r="E12" s="13">
        <v>824000</v>
      </c>
      <c r="F12" s="13">
        <v>522000</v>
      </c>
      <c r="G12" s="27">
        <f t="shared" si="0"/>
        <v>12759000</v>
      </c>
      <c r="H12" s="26">
        <f t="shared" si="1"/>
        <v>105221000000</v>
      </c>
    </row>
    <row r="13" spans="1:10" ht="24.95" customHeight="1" x14ac:dyDescent="0.2">
      <c r="A13" s="11" t="s">
        <v>12</v>
      </c>
      <c r="B13" s="13">
        <v>6212000</v>
      </c>
      <c r="C13" s="13">
        <v>1414000</v>
      </c>
      <c r="D13" s="13">
        <v>383000</v>
      </c>
      <c r="E13" s="13">
        <v>484000</v>
      </c>
      <c r="F13" s="13">
        <v>607000</v>
      </c>
      <c r="G13" s="27">
        <f t="shared" si="0"/>
        <v>9100000</v>
      </c>
      <c r="H13" s="26">
        <f t="shared" si="1"/>
        <v>70743500000</v>
      </c>
    </row>
    <row r="14" spans="1:10" ht="24.95" customHeight="1" x14ac:dyDescent="0.2">
      <c r="A14" s="11" t="s">
        <v>13</v>
      </c>
      <c r="B14" s="13">
        <v>5601000</v>
      </c>
      <c r="C14" s="13">
        <v>940000</v>
      </c>
      <c r="D14" s="13">
        <v>367000</v>
      </c>
      <c r="E14" s="13">
        <v>350006</v>
      </c>
      <c r="F14" s="13">
        <v>997008</v>
      </c>
      <c r="G14" s="27">
        <f t="shared" si="0"/>
        <v>8255014</v>
      </c>
      <c r="H14" s="26">
        <f t="shared" si="1"/>
        <v>62292510000</v>
      </c>
    </row>
    <row r="15" spans="1:10" ht="24.95" customHeight="1" x14ac:dyDescent="0.2">
      <c r="A15" s="11" t="s">
        <v>14</v>
      </c>
      <c r="B15" s="13">
        <v>5689000</v>
      </c>
      <c r="C15" s="13">
        <v>1054000</v>
      </c>
      <c r="D15" s="13">
        <v>354000</v>
      </c>
      <c r="E15" s="13">
        <v>422000</v>
      </c>
      <c r="F15" s="13">
        <v>504000</v>
      </c>
      <c r="G15" s="27">
        <f t="shared" si="0"/>
        <v>8023000</v>
      </c>
      <c r="H15" s="26">
        <f t="shared" si="1"/>
        <v>63542000000</v>
      </c>
    </row>
    <row r="16" spans="1:10" ht="24.95" customHeight="1" thickBot="1" x14ac:dyDescent="0.25">
      <c r="A16" s="11" t="s">
        <v>15</v>
      </c>
      <c r="B16" s="13">
        <v>5120000</v>
      </c>
      <c r="C16" s="13">
        <v>945000</v>
      </c>
      <c r="D16" s="13">
        <v>295000</v>
      </c>
      <c r="E16" s="13">
        <v>237000</v>
      </c>
      <c r="F16" s="13">
        <v>395000</v>
      </c>
      <c r="G16" s="27">
        <f t="shared" si="0"/>
        <v>6992000</v>
      </c>
      <c r="H16" s="26">
        <f t="shared" si="1"/>
        <v>56949500000</v>
      </c>
    </row>
    <row r="17" spans="1:10" ht="24.95" customHeight="1" thickBot="1" x14ac:dyDescent="0.25">
      <c r="A17" s="12" t="s">
        <v>16</v>
      </c>
      <c r="B17" s="22">
        <f>SUM(B5:B16)</f>
        <v>71127001</v>
      </c>
      <c r="C17" s="22">
        <f t="shared" ref="C17:H17" si="2">SUM(C5:C16)</f>
        <v>13898000</v>
      </c>
      <c r="D17" s="22">
        <f t="shared" si="2"/>
        <v>3925000</v>
      </c>
      <c r="E17" s="22">
        <f t="shared" si="2"/>
        <v>4502006</v>
      </c>
      <c r="F17" s="22">
        <f t="shared" si="2"/>
        <v>6123008</v>
      </c>
      <c r="G17" s="22">
        <f t="shared" si="2"/>
        <v>99575015</v>
      </c>
      <c r="H17" s="22">
        <f t="shared" si="2"/>
        <v>796173520000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GABON</v>
      </c>
      <c r="B20" s="4"/>
      <c r="C20" s="4"/>
      <c r="D20" s="4"/>
      <c r="E20" s="5" t="s">
        <v>0</v>
      </c>
      <c r="F20" s="4"/>
      <c r="G20" s="38"/>
      <c r="H20" s="14" t="str">
        <f>H3</f>
        <v>Exercice : 2021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-4953330</v>
      </c>
      <c r="C22" s="13">
        <v>-909000</v>
      </c>
      <c r="D22" s="13">
        <v>-275000</v>
      </c>
      <c r="E22" s="13">
        <v>-382000</v>
      </c>
      <c r="F22" s="13">
        <v>-451200</v>
      </c>
      <c r="G22" s="27">
        <f>SUM(B22:F22)</f>
        <v>-6970530</v>
      </c>
      <c r="H22" s="26">
        <f>+B22*10000+C22*5000+D22*2000+E22*1000+F22*500</f>
        <v>-55235900000</v>
      </c>
    </row>
    <row r="23" spans="1:10" ht="24.95" customHeight="1" x14ac:dyDescent="0.2">
      <c r="A23" s="11" t="s">
        <v>5</v>
      </c>
      <c r="B23" s="13">
        <v>-5412000</v>
      </c>
      <c r="C23" s="13">
        <v>-968000</v>
      </c>
      <c r="D23" s="13">
        <v>-261000</v>
      </c>
      <c r="E23" s="13">
        <v>-187000</v>
      </c>
      <c r="F23" s="13">
        <v>-311000</v>
      </c>
      <c r="G23" s="27">
        <f t="shared" ref="G23:G33" si="3">SUM(B23:F23)</f>
        <v>-7139000</v>
      </c>
      <c r="H23" s="26">
        <f t="shared" ref="H23:H33" si="4">+B23*10000+C23*5000+D23*2000+E23*1000+F23*500</f>
        <v>-59824500000</v>
      </c>
    </row>
    <row r="24" spans="1:10" ht="24.95" customHeight="1" x14ac:dyDescent="0.2">
      <c r="A24" s="11" t="s">
        <v>6</v>
      </c>
      <c r="B24" s="13">
        <v>-6807400</v>
      </c>
      <c r="C24" s="13">
        <v>-1656500</v>
      </c>
      <c r="D24" s="13">
        <v>-352000</v>
      </c>
      <c r="E24" s="13">
        <v>-229000</v>
      </c>
      <c r="F24" s="13">
        <v>-466000</v>
      </c>
      <c r="G24" s="27">
        <f t="shared" si="3"/>
        <v>-9510900</v>
      </c>
      <c r="H24" s="26">
        <f t="shared" si="4"/>
        <v>-77522500000</v>
      </c>
    </row>
    <row r="25" spans="1:10" ht="24.95" customHeight="1" x14ac:dyDescent="0.2">
      <c r="A25" s="11" t="s">
        <v>7</v>
      </c>
      <c r="B25" s="13">
        <v>-5716300</v>
      </c>
      <c r="C25" s="13">
        <v>-1028500</v>
      </c>
      <c r="D25" s="13">
        <v>-293500</v>
      </c>
      <c r="E25" s="13">
        <v>-403000</v>
      </c>
      <c r="F25" s="13">
        <v>-412000</v>
      </c>
      <c r="G25" s="27">
        <f t="shared" si="3"/>
        <v>-7853300</v>
      </c>
      <c r="H25" s="26">
        <f t="shared" si="4"/>
        <v>-63501500000</v>
      </c>
    </row>
    <row r="26" spans="1:10" ht="24.95" customHeight="1" x14ac:dyDescent="0.2">
      <c r="A26" s="11" t="s">
        <v>19</v>
      </c>
      <c r="B26" s="13">
        <v>-5883000</v>
      </c>
      <c r="C26" s="13">
        <v>-1110000</v>
      </c>
      <c r="D26" s="13">
        <v>-257000</v>
      </c>
      <c r="E26" s="13">
        <v>-349000</v>
      </c>
      <c r="F26" s="13">
        <v>-313000</v>
      </c>
      <c r="G26" s="27">
        <f t="shared" si="3"/>
        <v>-7912000</v>
      </c>
      <c r="H26" s="26">
        <f t="shared" si="4"/>
        <v>-65399500000</v>
      </c>
    </row>
    <row r="27" spans="1:10" ht="24.95" customHeight="1" x14ac:dyDescent="0.2">
      <c r="A27" s="11" t="s">
        <v>9</v>
      </c>
      <c r="B27" s="13">
        <v>-8208110</v>
      </c>
      <c r="C27" s="13">
        <v>-1576000</v>
      </c>
      <c r="D27" s="13">
        <v>-602000</v>
      </c>
      <c r="E27" s="13">
        <v>-539000</v>
      </c>
      <c r="F27" s="13">
        <v>-497000</v>
      </c>
      <c r="G27" s="27">
        <f t="shared" si="3"/>
        <v>-11422110</v>
      </c>
      <c r="H27" s="26">
        <f t="shared" si="4"/>
        <v>-91952600000</v>
      </c>
    </row>
    <row r="28" spans="1:10" ht="24.95" customHeight="1" x14ac:dyDescent="0.2">
      <c r="A28" s="11" t="s">
        <v>10</v>
      </c>
      <c r="B28" s="13">
        <v>-6491000</v>
      </c>
      <c r="C28" s="13">
        <v>-1260000</v>
      </c>
      <c r="D28" s="13">
        <v>-476000</v>
      </c>
      <c r="E28" s="13">
        <v>-557000</v>
      </c>
      <c r="F28" s="13">
        <v>-528000</v>
      </c>
      <c r="G28" s="27">
        <f t="shared" si="3"/>
        <v>-9312000</v>
      </c>
      <c r="H28" s="26">
        <f t="shared" si="4"/>
        <v>-72983000000</v>
      </c>
    </row>
    <row r="29" spans="1:10" ht="24.95" customHeight="1" x14ac:dyDescent="0.2">
      <c r="A29" s="11" t="s">
        <v>11</v>
      </c>
      <c r="B29" s="13">
        <v>-7640000</v>
      </c>
      <c r="C29" s="13">
        <v>-1137000</v>
      </c>
      <c r="D29" s="13">
        <v>-282000</v>
      </c>
      <c r="E29" s="13">
        <v>-656000</v>
      </c>
      <c r="F29" s="13">
        <v>-152000</v>
      </c>
      <c r="G29" s="27">
        <f t="shared" si="3"/>
        <v>-9867000</v>
      </c>
      <c r="H29" s="26">
        <f t="shared" si="4"/>
        <v>-83381000000</v>
      </c>
    </row>
    <row r="30" spans="1:10" ht="24.95" customHeight="1" x14ac:dyDescent="0.2">
      <c r="A30" s="11" t="s">
        <v>12</v>
      </c>
      <c r="B30" s="13">
        <v>-6327000</v>
      </c>
      <c r="C30" s="13">
        <v>-984000</v>
      </c>
      <c r="D30" s="13">
        <v>-368000</v>
      </c>
      <c r="E30" s="13">
        <v>-501000</v>
      </c>
      <c r="F30" s="13">
        <v>-348000</v>
      </c>
      <c r="G30" s="27">
        <f t="shared" si="3"/>
        <v>-8528000</v>
      </c>
      <c r="H30" s="26">
        <f t="shared" si="4"/>
        <v>-69601000000</v>
      </c>
    </row>
    <row r="31" spans="1:10" ht="24.95" customHeight="1" x14ac:dyDescent="0.2">
      <c r="A31" s="11" t="s">
        <v>13</v>
      </c>
      <c r="B31" s="13">
        <v>-5976800</v>
      </c>
      <c r="C31" s="13">
        <v>-986000</v>
      </c>
      <c r="D31" s="13">
        <v>-129490</v>
      </c>
      <c r="E31" s="13">
        <v>-331000</v>
      </c>
      <c r="F31" s="13">
        <v>-237000</v>
      </c>
      <c r="G31" s="27">
        <f t="shared" si="3"/>
        <v>-7660290</v>
      </c>
      <c r="H31" s="26">
        <f t="shared" si="4"/>
        <v>-65406480000</v>
      </c>
    </row>
    <row r="32" spans="1:10" ht="24.95" customHeight="1" x14ac:dyDescent="0.2">
      <c r="A32" s="11" t="s">
        <v>14</v>
      </c>
      <c r="B32" s="13">
        <v>-6253140</v>
      </c>
      <c r="C32" s="13">
        <v>-931000</v>
      </c>
      <c r="D32" s="13">
        <v>-506000</v>
      </c>
      <c r="E32" s="13">
        <v>-373000</v>
      </c>
      <c r="F32" s="13">
        <v>-174000</v>
      </c>
      <c r="G32" s="27">
        <f t="shared" si="3"/>
        <v>-8237140</v>
      </c>
      <c r="H32" s="26">
        <f t="shared" si="4"/>
        <v>-68658400000</v>
      </c>
    </row>
    <row r="33" spans="1:11" ht="24.95" customHeight="1" thickBot="1" x14ac:dyDescent="0.25">
      <c r="A33" s="11" t="s">
        <v>15</v>
      </c>
      <c r="B33" s="13">
        <v>-9008150</v>
      </c>
      <c r="C33" s="13">
        <v>-1249000</v>
      </c>
      <c r="D33" s="13">
        <v>-718000</v>
      </c>
      <c r="E33" s="13">
        <v>-680000</v>
      </c>
      <c r="F33" s="13">
        <v>-249000</v>
      </c>
      <c r="G33" s="27">
        <f t="shared" si="3"/>
        <v>-11904150</v>
      </c>
      <c r="H33" s="26">
        <f t="shared" si="4"/>
        <v>-98567000000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-78676230</v>
      </c>
      <c r="C34" s="22">
        <f t="shared" si="5"/>
        <v>-13795000</v>
      </c>
      <c r="D34" s="22">
        <f t="shared" si="5"/>
        <v>-4519990</v>
      </c>
      <c r="E34" s="22">
        <f t="shared" si="5"/>
        <v>-5187000</v>
      </c>
      <c r="F34" s="22">
        <f t="shared" si="5"/>
        <v>-4138200</v>
      </c>
      <c r="G34" s="22">
        <f t="shared" si="5"/>
        <v>-106316420</v>
      </c>
      <c r="H34" s="22">
        <f t="shared" si="5"/>
        <v>-872033380000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GABON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34</v>
      </c>
      <c r="D51" s="13">
        <v>16</v>
      </c>
      <c r="E51" s="13">
        <v>3</v>
      </c>
      <c r="F51" s="13">
        <v>32</v>
      </c>
      <c r="G51" s="13">
        <v>12</v>
      </c>
      <c r="H51" s="13">
        <v>3</v>
      </c>
      <c r="I51" s="13">
        <v>22</v>
      </c>
      <c r="J51" s="30">
        <f t="shared" si="6"/>
        <v>122</v>
      </c>
      <c r="K51" s="31">
        <f t="shared" si="7"/>
        <v>4683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34</v>
      </c>
      <c r="D52" s="22">
        <f t="shared" si="8"/>
        <v>16</v>
      </c>
      <c r="E52" s="22">
        <f t="shared" si="8"/>
        <v>3</v>
      </c>
      <c r="F52" s="22">
        <f t="shared" si="8"/>
        <v>32</v>
      </c>
      <c r="G52" s="22">
        <f t="shared" si="8"/>
        <v>12</v>
      </c>
      <c r="H52" s="22">
        <f>SUM(H40:H51)</f>
        <v>3</v>
      </c>
      <c r="I52" s="22">
        <f>SUM(I40:I51)</f>
        <v>22</v>
      </c>
      <c r="J52" s="22">
        <f t="shared" si="8"/>
        <v>122</v>
      </c>
      <c r="K52" s="25">
        <f t="shared" si="8"/>
        <v>4683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GABON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500</v>
      </c>
      <c r="C69" s="13">
        <v>23242</v>
      </c>
      <c r="D69" s="13">
        <v>40410</v>
      </c>
      <c r="E69" s="13">
        <v>7159</v>
      </c>
      <c r="F69" s="13">
        <v>9711</v>
      </c>
      <c r="G69" s="13">
        <v>7192</v>
      </c>
      <c r="H69" s="13">
        <v>39</v>
      </c>
      <c r="I69" s="13">
        <v>385</v>
      </c>
      <c r="J69" s="30">
        <f t="shared" si="9"/>
        <v>88638</v>
      </c>
      <c r="K69" s="31">
        <f t="shared" si="10"/>
        <v>4907208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500</v>
      </c>
      <c r="C70" s="22">
        <f t="shared" si="11"/>
        <v>23242</v>
      </c>
      <c r="D70" s="22">
        <f t="shared" si="11"/>
        <v>40410</v>
      </c>
      <c r="E70" s="22">
        <f t="shared" si="11"/>
        <v>7159</v>
      </c>
      <c r="F70" s="22">
        <f t="shared" si="11"/>
        <v>9711</v>
      </c>
      <c r="G70" s="22">
        <f t="shared" si="11"/>
        <v>7192</v>
      </c>
      <c r="H70" s="22">
        <f>SUM(H58:H69)</f>
        <v>39</v>
      </c>
      <c r="I70" s="22">
        <f>SUM(I58:I69)</f>
        <v>385</v>
      </c>
      <c r="J70" s="22">
        <f t="shared" si="11"/>
        <v>88638</v>
      </c>
      <c r="K70" s="25">
        <f t="shared" si="11"/>
        <v>4907208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view="pageBreakPreview" topLeftCell="A46" zoomScaleSheetLayoutView="100" workbookViewId="0">
      <selection activeCell="D55" sqref="D5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25</v>
      </c>
      <c r="B3" s="4"/>
      <c r="C3" s="4"/>
      <c r="D3" s="4"/>
      <c r="E3" s="5" t="s">
        <v>0</v>
      </c>
      <c r="F3" s="4"/>
      <c r="G3" s="38"/>
      <c r="H3" s="14" t="s">
        <v>35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2203000</v>
      </c>
      <c r="C5" s="13">
        <v>561000</v>
      </c>
      <c r="D5" s="13">
        <v>263000</v>
      </c>
      <c r="E5" s="13">
        <v>395000</v>
      </c>
      <c r="F5" s="13">
        <v>719000</v>
      </c>
      <c r="G5" s="27">
        <f>SUM(B5:F5)</f>
        <v>4141000</v>
      </c>
      <c r="H5" s="26">
        <f>+B5*10000+C5*5000+D5*2000+E5*1000+F5*500</f>
        <v>26115500000</v>
      </c>
    </row>
    <row r="6" spans="1:10" ht="24.95" customHeight="1" x14ac:dyDescent="0.2">
      <c r="A6" s="11" t="s">
        <v>5</v>
      </c>
      <c r="B6" s="13">
        <v>1183000</v>
      </c>
      <c r="C6" s="13">
        <v>342000</v>
      </c>
      <c r="D6" s="13">
        <v>134000</v>
      </c>
      <c r="E6" s="13">
        <v>111000</v>
      </c>
      <c r="F6" s="13">
        <v>210000</v>
      </c>
      <c r="G6" s="27">
        <f t="shared" ref="G6:G16" si="0">SUM(B6:F6)</f>
        <v>1980000</v>
      </c>
      <c r="H6" s="26">
        <f t="shared" ref="H6:H16" si="1">+B6*10000+C6*5000+D6*2000+E6*1000+F6*500</f>
        <v>14024000000</v>
      </c>
    </row>
    <row r="7" spans="1:10" ht="24.95" customHeight="1" x14ac:dyDescent="0.2">
      <c r="A7" s="11" t="s">
        <v>6</v>
      </c>
      <c r="B7" s="13">
        <v>1472000</v>
      </c>
      <c r="C7" s="13">
        <v>454000</v>
      </c>
      <c r="D7" s="13">
        <v>189000</v>
      </c>
      <c r="E7" s="13">
        <v>167000</v>
      </c>
      <c r="F7" s="13">
        <v>247000</v>
      </c>
      <c r="G7" s="27">
        <f t="shared" si="0"/>
        <v>2529000</v>
      </c>
      <c r="H7" s="26">
        <f t="shared" si="1"/>
        <v>17658500000</v>
      </c>
    </row>
    <row r="8" spans="1:10" ht="24.95" customHeight="1" x14ac:dyDescent="0.2">
      <c r="A8" s="11" t="s">
        <v>7</v>
      </c>
      <c r="B8" s="13">
        <v>1171000</v>
      </c>
      <c r="C8" s="13">
        <v>291000</v>
      </c>
      <c r="D8" s="13">
        <v>157000</v>
      </c>
      <c r="E8" s="13">
        <v>104000</v>
      </c>
      <c r="F8" s="13">
        <v>394000</v>
      </c>
      <c r="G8" s="27">
        <f t="shared" si="0"/>
        <v>2117000</v>
      </c>
      <c r="H8" s="26">
        <f t="shared" si="1"/>
        <v>13780000000</v>
      </c>
    </row>
    <row r="9" spans="1:10" ht="24.95" customHeight="1" x14ac:dyDescent="0.2">
      <c r="A9" s="11" t="s">
        <v>19</v>
      </c>
      <c r="B9" s="13">
        <v>1456000</v>
      </c>
      <c r="C9" s="13">
        <v>234000</v>
      </c>
      <c r="D9" s="13">
        <v>119000</v>
      </c>
      <c r="E9" s="13">
        <v>182000</v>
      </c>
      <c r="F9" s="13">
        <v>87000</v>
      </c>
      <c r="G9" s="27">
        <f t="shared" si="0"/>
        <v>2078000</v>
      </c>
      <c r="H9" s="26">
        <f t="shared" si="1"/>
        <v>16193500000</v>
      </c>
    </row>
    <row r="10" spans="1:10" ht="24.95" customHeight="1" x14ac:dyDescent="0.2">
      <c r="A10" s="11" t="s">
        <v>9</v>
      </c>
      <c r="B10" s="13">
        <v>1727000</v>
      </c>
      <c r="C10" s="13">
        <v>573000</v>
      </c>
      <c r="D10" s="13">
        <v>196000</v>
      </c>
      <c r="E10" s="13">
        <v>154000</v>
      </c>
      <c r="F10" s="13">
        <v>837000</v>
      </c>
      <c r="G10" s="27">
        <f t="shared" si="0"/>
        <v>3487000</v>
      </c>
      <c r="H10" s="26">
        <f t="shared" si="1"/>
        <v>21099500000</v>
      </c>
    </row>
    <row r="11" spans="1:10" ht="24.95" customHeight="1" x14ac:dyDescent="0.2">
      <c r="A11" s="11" t="s">
        <v>10</v>
      </c>
      <c r="B11" s="13">
        <v>1668000</v>
      </c>
      <c r="C11" s="13">
        <v>411000</v>
      </c>
      <c r="D11" s="13">
        <v>173000</v>
      </c>
      <c r="E11" s="13">
        <v>259000</v>
      </c>
      <c r="F11" s="13">
        <v>545000</v>
      </c>
      <c r="G11" s="27">
        <f t="shared" si="0"/>
        <v>3056000</v>
      </c>
      <c r="H11" s="26">
        <f t="shared" si="1"/>
        <v>19612500000</v>
      </c>
    </row>
    <row r="12" spans="1:10" ht="24.95" customHeight="1" x14ac:dyDescent="0.2">
      <c r="A12" s="11" t="s">
        <v>11</v>
      </c>
      <c r="B12" s="13">
        <v>2022999</v>
      </c>
      <c r="C12" s="13">
        <v>317000</v>
      </c>
      <c r="D12" s="13">
        <v>156000</v>
      </c>
      <c r="E12" s="13">
        <v>85006</v>
      </c>
      <c r="F12" s="13">
        <v>320001</v>
      </c>
      <c r="G12" s="27">
        <f t="shared" si="0"/>
        <v>2901006</v>
      </c>
      <c r="H12" s="26">
        <f t="shared" si="1"/>
        <v>22371996500</v>
      </c>
    </row>
    <row r="13" spans="1:10" ht="24.95" customHeight="1" x14ac:dyDescent="0.2">
      <c r="A13" s="11" t="s">
        <v>12</v>
      </c>
      <c r="B13" s="13">
        <v>2291000</v>
      </c>
      <c r="C13" s="13">
        <v>372000</v>
      </c>
      <c r="D13" s="13">
        <v>180000</v>
      </c>
      <c r="E13" s="13">
        <v>118000</v>
      </c>
      <c r="F13" s="13">
        <v>277000</v>
      </c>
      <c r="G13" s="27">
        <f t="shared" si="0"/>
        <v>3238000</v>
      </c>
      <c r="H13" s="26">
        <f t="shared" si="1"/>
        <v>25386500000</v>
      </c>
    </row>
    <row r="14" spans="1:10" ht="24.95" customHeight="1" x14ac:dyDescent="0.2">
      <c r="A14" s="11" t="s">
        <v>13</v>
      </c>
      <c r="B14" s="13">
        <v>2203391</v>
      </c>
      <c r="C14" s="13">
        <v>457000</v>
      </c>
      <c r="D14" s="13">
        <v>215000</v>
      </c>
      <c r="E14" s="13">
        <v>95009</v>
      </c>
      <c r="F14" s="13">
        <v>453000</v>
      </c>
      <c r="G14" s="27">
        <f t="shared" si="0"/>
        <v>3423400</v>
      </c>
      <c r="H14" s="26">
        <f t="shared" si="1"/>
        <v>25070419000</v>
      </c>
    </row>
    <row r="15" spans="1:10" ht="24.95" customHeight="1" x14ac:dyDescent="0.2">
      <c r="A15" s="11" t="s">
        <v>14</v>
      </c>
      <c r="B15" s="13">
        <v>2227208</v>
      </c>
      <c r="C15" s="13">
        <v>478001</v>
      </c>
      <c r="D15" s="13">
        <v>197000</v>
      </c>
      <c r="E15" s="13">
        <v>91000</v>
      </c>
      <c r="F15" s="13">
        <v>496001</v>
      </c>
      <c r="G15" s="27">
        <f t="shared" si="0"/>
        <v>3489210</v>
      </c>
      <c r="H15" s="26">
        <f t="shared" si="1"/>
        <v>25395085500</v>
      </c>
    </row>
    <row r="16" spans="1:10" ht="24.95" customHeight="1" thickBot="1" x14ac:dyDescent="0.25">
      <c r="A16" s="11" t="s">
        <v>15</v>
      </c>
      <c r="B16" s="13">
        <v>2174100</v>
      </c>
      <c r="C16" s="13">
        <v>461000</v>
      </c>
      <c r="D16" s="13">
        <v>207999</v>
      </c>
      <c r="E16" s="13">
        <v>272000</v>
      </c>
      <c r="F16" s="13">
        <v>352000</v>
      </c>
      <c r="G16" s="27">
        <f t="shared" si="0"/>
        <v>3467099</v>
      </c>
      <c r="H16" s="26">
        <f t="shared" si="1"/>
        <v>24909998000</v>
      </c>
    </row>
    <row r="17" spans="1:10" ht="24.95" customHeight="1" thickBot="1" x14ac:dyDescent="0.25">
      <c r="A17" s="12" t="s">
        <v>16</v>
      </c>
      <c r="B17" s="22">
        <f>SUM(B5:B16)</f>
        <v>21798698</v>
      </c>
      <c r="C17" s="22">
        <f t="shared" ref="C17:H17" si="2">SUM(C5:C16)</f>
        <v>4951001</v>
      </c>
      <c r="D17" s="22">
        <f t="shared" si="2"/>
        <v>2186999</v>
      </c>
      <c r="E17" s="22">
        <f t="shared" si="2"/>
        <v>2033015</v>
      </c>
      <c r="F17" s="22">
        <f t="shared" si="2"/>
        <v>4937002</v>
      </c>
      <c r="G17" s="22">
        <f t="shared" si="2"/>
        <v>35906715</v>
      </c>
      <c r="H17" s="22">
        <f t="shared" si="2"/>
        <v>251617499000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GUINEE EQUATORIALE</v>
      </c>
      <c r="B20" s="4"/>
      <c r="C20" s="4"/>
      <c r="D20" s="4"/>
      <c r="E20" s="5" t="s">
        <v>0</v>
      </c>
      <c r="F20" s="4"/>
      <c r="G20" s="38"/>
      <c r="H20" s="14" t="str">
        <f>H3</f>
        <v>Exercice : 2021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-984000</v>
      </c>
      <c r="C22" s="13">
        <v>-64000</v>
      </c>
      <c r="D22" s="13">
        <v>-27000</v>
      </c>
      <c r="E22" s="13">
        <v>-29000</v>
      </c>
      <c r="F22" s="13">
        <v>-114000</v>
      </c>
      <c r="G22" s="27">
        <f>SUM(B22:F22)</f>
        <v>-1218000</v>
      </c>
      <c r="H22" s="26">
        <f>+B22*10000+C22*5000+D22*2000+E22*1000+F22*500</f>
        <v>-10300000000</v>
      </c>
    </row>
    <row r="23" spans="1:10" ht="24.95" customHeight="1" x14ac:dyDescent="0.2">
      <c r="A23" s="11" t="s">
        <v>5</v>
      </c>
      <c r="B23" s="13">
        <v>-1100000</v>
      </c>
      <c r="C23" s="13">
        <v>-418000</v>
      </c>
      <c r="D23" s="13">
        <v>-164000</v>
      </c>
      <c r="E23" s="13">
        <v>-151000</v>
      </c>
      <c r="F23" s="13">
        <v>-62000</v>
      </c>
      <c r="G23" s="27">
        <f t="shared" ref="G23:G33" si="3">SUM(B23:F23)</f>
        <v>-1895000</v>
      </c>
      <c r="H23" s="26">
        <f t="shared" ref="H23:H33" si="4">+B23*10000+C23*5000+D23*2000+E23*1000+F23*500</f>
        <v>-13600000000</v>
      </c>
    </row>
    <row r="24" spans="1:10" ht="24.95" customHeight="1" x14ac:dyDescent="0.2">
      <c r="A24" s="11" t="s">
        <v>6</v>
      </c>
      <c r="B24" s="13">
        <v>-1410000</v>
      </c>
      <c r="C24" s="13">
        <v>-456000</v>
      </c>
      <c r="D24" s="13">
        <v>-186000</v>
      </c>
      <c r="E24" s="13">
        <v>-168000</v>
      </c>
      <c r="F24" s="13">
        <v>-268000</v>
      </c>
      <c r="G24" s="27">
        <f t="shared" si="3"/>
        <v>-2488000</v>
      </c>
      <c r="H24" s="26">
        <f t="shared" si="4"/>
        <v>-17054000000</v>
      </c>
    </row>
    <row r="25" spans="1:10" ht="24.95" customHeight="1" x14ac:dyDescent="0.2">
      <c r="A25" s="11" t="s">
        <v>7</v>
      </c>
      <c r="B25" s="13">
        <v>-1670000</v>
      </c>
      <c r="C25" s="13">
        <v>-502000</v>
      </c>
      <c r="D25" s="13">
        <v>-203000</v>
      </c>
      <c r="E25" s="13">
        <v>-267000</v>
      </c>
      <c r="F25" s="13">
        <v>-334000</v>
      </c>
      <c r="G25" s="27">
        <f t="shared" si="3"/>
        <v>-2976000</v>
      </c>
      <c r="H25" s="26">
        <f t="shared" si="4"/>
        <v>-20050000000</v>
      </c>
    </row>
    <row r="26" spans="1:10" ht="24.95" customHeight="1" x14ac:dyDescent="0.2">
      <c r="A26" s="11" t="s">
        <v>19</v>
      </c>
      <c r="B26" s="13">
        <v>-1492000</v>
      </c>
      <c r="C26" s="13">
        <v>-342000</v>
      </c>
      <c r="D26" s="13">
        <v>-233000</v>
      </c>
      <c r="E26" s="13">
        <v>-127000</v>
      </c>
      <c r="F26" s="13">
        <v>-354000</v>
      </c>
      <c r="G26" s="27">
        <f t="shared" si="3"/>
        <v>-2548000</v>
      </c>
      <c r="H26" s="26">
        <f t="shared" si="4"/>
        <v>-17400000000</v>
      </c>
    </row>
    <row r="27" spans="1:10" ht="24.95" customHeight="1" x14ac:dyDescent="0.2">
      <c r="A27" s="11" t="s">
        <v>9</v>
      </c>
      <c r="B27" s="13">
        <v>-1812000</v>
      </c>
      <c r="C27" s="13">
        <v>-462000</v>
      </c>
      <c r="D27" s="13">
        <v>-359000</v>
      </c>
      <c r="E27" s="13">
        <v>-362000</v>
      </c>
      <c r="F27" s="13">
        <v>-780000</v>
      </c>
      <c r="G27" s="27">
        <f t="shared" si="3"/>
        <v>-3775000</v>
      </c>
      <c r="H27" s="26">
        <f t="shared" si="4"/>
        <v>-21900000000</v>
      </c>
    </row>
    <row r="28" spans="1:10" ht="24.95" customHeight="1" x14ac:dyDescent="0.2">
      <c r="A28" s="11" t="s">
        <v>10</v>
      </c>
      <c r="B28" s="13">
        <v>-2451000</v>
      </c>
      <c r="C28" s="13">
        <v>-547000</v>
      </c>
      <c r="D28" s="13">
        <v>-235000</v>
      </c>
      <c r="E28" s="13">
        <v>-297000</v>
      </c>
      <c r="F28" s="13">
        <v>-676000</v>
      </c>
      <c r="G28" s="27">
        <f t="shared" si="3"/>
        <v>-4206000</v>
      </c>
      <c r="H28" s="26">
        <f t="shared" si="4"/>
        <v>-28350000000</v>
      </c>
    </row>
    <row r="29" spans="1:10" ht="24.95" customHeight="1" x14ac:dyDescent="0.2">
      <c r="A29" s="11" t="s">
        <v>11</v>
      </c>
      <c r="B29" s="13">
        <v>-2604000</v>
      </c>
      <c r="C29" s="13">
        <v>-508000</v>
      </c>
      <c r="D29" s="13">
        <v>-416000</v>
      </c>
      <c r="E29" s="13">
        <v>-177000</v>
      </c>
      <c r="F29" s="13">
        <v>-630000</v>
      </c>
      <c r="G29" s="27">
        <f t="shared" si="3"/>
        <v>-4335000</v>
      </c>
      <c r="H29" s="26">
        <f t="shared" si="4"/>
        <v>-29904000000</v>
      </c>
    </row>
    <row r="30" spans="1:10" ht="24.95" customHeight="1" x14ac:dyDescent="0.2">
      <c r="A30" s="11" t="s">
        <v>12</v>
      </c>
      <c r="B30" s="13">
        <v>-2356000</v>
      </c>
      <c r="C30" s="13">
        <v>-490000</v>
      </c>
      <c r="D30" s="13">
        <v>-244000</v>
      </c>
      <c r="E30" s="13">
        <v>-82000</v>
      </c>
      <c r="F30" s="13">
        <v>-140000</v>
      </c>
      <c r="G30" s="27">
        <f t="shared" si="3"/>
        <v>-3312000</v>
      </c>
      <c r="H30" s="26">
        <f t="shared" si="4"/>
        <v>-26650000000</v>
      </c>
    </row>
    <row r="31" spans="1:10" ht="24.95" customHeight="1" x14ac:dyDescent="0.2">
      <c r="A31" s="11" t="s">
        <v>13</v>
      </c>
      <c r="B31" s="13">
        <v>-2476000</v>
      </c>
      <c r="C31" s="13">
        <v>-381000</v>
      </c>
      <c r="D31" s="13">
        <v>-285000</v>
      </c>
      <c r="E31" s="13">
        <v>-273000</v>
      </c>
      <c r="F31" s="13">
        <v>-384000</v>
      </c>
      <c r="G31" s="27">
        <f t="shared" si="3"/>
        <v>-3799000</v>
      </c>
      <c r="H31" s="26">
        <f t="shared" si="4"/>
        <v>-27700000000</v>
      </c>
    </row>
    <row r="32" spans="1:10" ht="24.95" customHeight="1" x14ac:dyDescent="0.2">
      <c r="A32" s="11" t="s">
        <v>14</v>
      </c>
      <c r="B32" s="13">
        <v>-2620000</v>
      </c>
      <c r="C32" s="13">
        <v>-424000</v>
      </c>
      <c r="D32" s="13">
        <v>-120000</v>
      </c>
      <c r="E32" s="13">
        <v>-118000</v>
      </c>
      <c r="F32" s="13">
        <v>-44000</v>
      </c>
      <c r="G32" s="27">
        <f t="shared" si="3"/>
        <v>-3326000</v>
      </c>
      <c r="H32" s="26">
        <f t="shared" si="4"/>
        <v>-28700000000</v>
      </c>
    </row>
    <row r="33" spans="1:11" ht="24.95" customHeight="1" thickBot="1" x14ac:dyDescent="0.25">
      <c r="A33" s="11" t="s">
        <v>15</v>
      </c>
      <c r="B33" s="13">
        <v>-3924000</v>
      </c>
      <c r="C33" s="13">
        <v>-1124000</v>
      </c>
      <c r="D33" s="13">
        <v>-796000</v>
      </c>
      <c r="E33" s="13">
        <v>-590000</v>
      </c>
      <c r="F33" s="13">
        <v>-594000</v>
      </c>
      <c r="G33" s="27">
        <f t="shared" si="3"/>
        <v>-7028000</v>
      </c>
      <c r="H33" s="26">
        <f t="shared" si="4"/>
        <v>-47339000000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-24899000</v>
      </c>
      <c r="C34" s="22">
        <f t="shared" si="5"/>
        <v>-5718000</v>
      </c>
      <c r="D34" s="22">
        <f t="shared" si="5"/>
        <v>-3268000</v>
      </c>
      <c r="E34" s="22">
        <f t="shared" si="5"/>
        <v>-2641000</v>
      </c>
      <c r="F34" s="22">
        <f t="shared" si="5"/>
        <v>-4380000</v>
      </c>
      <c r="G34" s="22">
        <f t="shared" si="5"/>
        <v>-40906000</v>
      </c>
      <c r="H34" s="22">
        <f t="shared" si="5"/>
        <v>-288947000000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GUINEE EQUATORIALE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30</v>
      </c>
      <c r="D51" s="13">
        <v>42</v>
      </c>
      <c r="E51" s="13">
        <v>7</v>
      </c>
      <c r="F51" s="13">
        <v>38</v>
      </c>
      <c r="G51" s="13">
        <v>13</v>
      </c>
      <c r="H51" s="13">
        <v>5</v>
      </c>
      <c r="I51" s="13">
        <v>34</v>
      </c>
      <c r="J51" s="30">
        <f t="shared" si="6"/>
        <v>169</v>
      </c>
      <c r="K51" s="31">
        <f t="shared" si="7"/>
        <v>5764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30</v>
      </c>
      <c r="D52" s="22">
        <f t="shared" si="8"/>
        <v>42</v>
      </c>
      <c r="E52" s="22">
        <f t="shared" si="8"/>
        <v>7</v>
      </c>
      <c r="F52" s="22">
        <f t="shared" si="8"/>
        <v>38</v>
      </c>
      <c r="G52" s="22">
        <f t="shared" si="8"/>
        <v>13</v>
      </c>
      <c r="H52" s="22">
        <f>SUM(H40:H51)</f>
        <v>5</v>
      </c>
      <c r="I52" s="22">
        <f>SUM(I40:I51)</f>
        <v>34</v>
      </c>
      <c r="J52" s="22">
        <f t="shared" si="8"/>
        <v>169</v>
      </c>
      <c r="K52" s="25">
        <f t="shared" si="8"/>
        <v>5764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GUINEE EQUATORIALE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</v>
      </c>
      <c r="C69" s="13">
        <v>24012</v>
      </c>
      <c r="D69" s="13">
        <v>313235</v>
      </c>
      <c r="E69" s="13">
        <v>100147</v>
      </c>
      <c r="F69" s="13">
        <v>244</v>
      </c>
      <c r="G69" s="13">
        <v>214</v>
      </c>
      <c r="H69" s="13">
        <v>203</v>
      </c>
      <c r="I69" s="13">
        <v>246</v>
      </c>
      <c r="J69" s="30">
        <f t="shared" si="9"/>
        <v>438311</v>
      </c>
      <c r="K69" s="31">
        <f t="shared" si="10"/>
        <v>20575787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</v>
      </c>
      <c r="C70" s="22">
        <f t="shared" si="11"/>
        <v>24012</v>
      </c>
      <c r="D70" s="22">
        <f t="shared" si="11"/>
        <v>313235</v>
      </c>
      <c r="E70" s="22">
        <f t="shared" si="11"/>
        <v>100147</v>
      </c>
      <c r="F70" s="22">
        <f t="shared" si="11"/>
        <v>244</v>
      </c>
      <c r="G70" s="22">
        <f t="shared" si="11"/>
        <v>214</v>
      </c>
      <c r="H70" s="22">
        <f>SUM(H58:H69)</f>
        <v>203</v>
      </c>
      <c r="I70" s="22">
        <f>SUM(I58:I69)</f>
        <v>246</v>
      </c>
      <c r="J70" s="22">
        <f t="shared" si="11"/>
        <v>438311</v>
      </c>
      <c r="K70" s="25">
        <f t="shared" si="11"/>
        <v>20575787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view="pageBreakPreview" zoomScaleSheetLayoutView="100" workbookViewId="0">
      <selection activeCell="D1" sqref="D1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26</v>
      </c>
      <c r="B3" s="4"/>
      <c r="C3" s="4"/>
      <c r="D3" s="4"/>
      <c r="E3" s="5" t="s">
        <v>0</v>
      </c>
      <c r="F3" s="4"/>
      <c r="G3" s="38"/>
      <c r="H3" s="14" t="s">
        <v>35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5036000</v>
      </c>
      <c r="C5" s="13">
        <v>413000</v>
      </c>
      <c r="D5" s="13">
        <v>4000</v>
      </c>
      <c r="E5" s="13">
        <v>6000</v>
      </c>
      <c r="F5" s="13">
        <v>3000</v>
      </c>
      <c r="G5" s="27">
        <f>SUM(B5:F5)</f>
        <v>5462000</v>
      </c>
      <c r="H5" s="26">
        <f>+B5*10000+C5*5000+D5*2000+E5*1000+F5*500</f>
        <v>52440500000</v>
      </c>
    </row>
    <row r="6" spans="1:10" ht="24.95" customHeight="1" x14ac:dyDescent="0.2">
      <c r="A6" s="11" t="s">
        <v>5</v>
      </c>
      <c r="B6" s="13">
        <v>4894000</v>
      </c>
      <c r="C6" s="13">
        <v>336000</v>
      </c>
      <c r="D6" s="13">
        <v>5000</v>
      </c>
      <c r="E6" s="13">
        <v>18000</v>
      </c>
      <c r="F6" s="13">
        <v>22000</v>
      </c>
      <c r="G6" s="27">
        <f t="shared" ref="G6:G16" si="0">SUM(B6:F6)</f>
        <v>5275000</v>
      </c>
      <c r="H6" s="26">
        <f t="shared" ref="H6:H16" si="1">+B6*10000+C6*5000+D6*2000+E6*1000+F6*500</f>
        <v>50659000000</v>
      </c>
    </row>
    <row r="7" spans="1:10" ht="24.95" customHeight="1" x14ac:dyDescent="0.2">
      <c r="A7" s="11" t="s">
        <v>6</v>
      </c>
      <c r="B7" s="13">
        <v>4876000</v>
      </c>
      <c r="C7" s="13">
        <v>292000</v>
      </c>
      <c r="D7" s="13">
        <v>24000</v>
      </c>
      <c r="E7" s="13">
        <v>48000</v>
      </c>
      <c r="F7" s="13">
        <v>25000</v>
      </c>
      <c r="G7" s="27">
        <f t="shared" si="0"/>
        <v>5265000</v>
      </c>
      <c r="H7" s="26">
        <f t="shared" si="1"/>
        <v>50328500000</v>
      </c>
    </row>
    <row r="8" spans="1:10" ht="24.95" customHeight="1" x14ac:dyDescent="0.2">
      <c r="A8" s="11" t="s">
        <v>7</v>
      </c>
      <c r="B8" s="13">
        <v>3105000</v>
      </c>
      <c r="C8" s="13">
        <v>199000</v>
      </c>
      <c r="D8" s="13">
        <v>0</v>
      </c>
      <c r="E8" s="13">
        <v>24000</v>
      </c>
      <c r="F8" s="13">
        <v>32000</v>
      </c>
      <c r="G8" s="27">
        <f t="shared" si="0"/>
        <v>3360000</v>
      </c>
      <c r="H8" s="26">
        <f t="shared" si="1"/>
        <v>32085000000</v>
      </c>
    </row>
    <row r="9" spans="1:10" ht="24.95" customHeight="1" x14ac:dyDescent="0.2">
      <c r="A9" s="11" t="s">
        <v>19</v>
      </c>
      <c r="B9" s="13">
        <v>4796000</v>
      </c>
      <c r="C9" s="13">
        <v>207000</v>
      </c>
      <c r="D9" s="13">
        <v>2000</v>
      </c>
      <c r="E9" s="13">
        <v>25000</v>
      </c>
      <c r="F9" s="13">
        <v>47000</v>
      </c>
      <c r="G9" s="27">
        <f t="shared" si="0"/>
        <v>5077000</v>
      </c>
      <c r="H9" s="26">
        <f t="shared" si="1"/>
        <v>49047500000</v>
      </c>
    </row>
    <row r="10" spans="1:10" ht="24.95" customHeight="1" x14ac:dyDescent="0.2">
      <c r="A10" s="11" t="s">
        <v>9</v>
      </c>
      <c r="B10" s="13">
        <v>6952000</v>
      </c>
      <c r="C10" s="13">
        <v>329000</v>
      </c>
      <c r="D10" s="13">
        <v>5000</v>
      </c>
      <c r="E10" s="13">
        <v>46000</v>
      </c>
      <c r="F10" s="13">
        <v>94000</v>
      </c>
      <c r="G10" s="27">
        <f t="shared" si="0"/>
        <v>7426000</v>
      </c>
      <c r="H10" s="26">
        <f t="shared" si="1"/>
        <v>71268000000</v>
      </c>
    </row>
    <row r="11" spans="1:10" ht="24.95" customHeight="1" x14ac:dyDescent="0.2">
      <c r="A11" s="11" t="s">
        <v>10</v>
      </c>
      <c r="B11" s="13">
        <v>4864000</v>
      </c>
      <c r="C11" s="13">
        <v>202000</v>
      </c>
      <c r="D11" s="13">
        <v>5000</v>
      </c>
      <c r="E11" s="13">
        <v>49000</v>
      </c>
      <c r="F11" s="13">
        <v>92000</v>
      </c>
      <c r="G11" s="27">
        <f t="shared" si="0"/>
        <v>5212000</v>
      </c>
      <c r="H11" s="26">
        <f t="shared" si="1"/>
        <v>49755000000</v>
      </c>
    </row>
    <row r="12" spans="1:10" ht="24.95" customHeight="1" x14ac:dyDescent="0.2">
      <c r="A12" s="11" t="s">
        <v>11</v>
      </c>
      <c r="B12" s="13">
        <v>5879000</v>
      </c>
      <c r="C12" s="13">
        <v>278000</v>
      </c>
      <c r="D12" s="13">
        <v>2000</v>
      </c>
      <c r="E12" s="13">
        <v>33000</v>
      </c>
      <c r="F12" s="13">
        <v>81000</v>
      </c>
      <c r="G12" s="27">
        <f t="shared" si="0"/>
        <v>6273000</v>
      </c>
      <c r="H12" s="26">
        <f t="shared" si="1"/>
        <v>60257500000</v>
      </c>
    </row>
    <row r="13" spans="1:10" ht="24.95" customHeight="1" x14ac:dyDescent="0.2">
      <c r="A13" s="11" t="s">
        <v>12</v>
      </c>
      <c r="B13" s="13">
        <v>5578000</v>
      </c>
      <c r="C13" s="13">
        <v>218000</v>
      </c>
      <c r="D13" s="13">
        <v>2000</v>
      </c>
      <c r="E13" s="13">
        <v>21000</v>
      </c>
      <c r="F13" s="13">
        <v>36000</v>
      </c>
      <c r="G13" s="27">
        <f t="shared" si="0"/>
        <v>5855000</v>
      </c>
      <c r="H13" s="26">
        <f t="shared" si="1"/>
        <v>56913000000</v>
      </c>
    </row>
    <row r="14" spans="1:10" ht="24.95" customHeight="1" x14ac:dyDescent="0.2">
      <c r="A14" s="11" t="s">
        <v>13</v>
      </c>
      <c r="B14" s="13">
        <v>5316000</v>
      </c>
      <c r="C14" s="13">
        <v>149000</v>
      </c>
      <c r="D14" s="13">
        <v>1000</v>
      </c>
      <c r="E14" s="13">
        <v>18000</v>
      </c>
      <c r="F14" s="13">
        <v>70000</v>
      </c>
      <c r="G14" s="27">
        <f t="shared" si="0"/>
        <v>5554000</v>
      </c>
      <c r="H14" s="26">
        <f t="shared" si="1"/>
        <v>53960000000</v>
      </c>
    </row>
    <row r="15" spans="1:10" ht="24.95" customHeight="1" x14ac:dyDescent="0.2">
      <c r="A15" s="11" t="s">
        <v>14</v>
      </c>
      <c r="B15" s="13">
        <v>4850000</v>
      </c>
      <c r="C15" s="13">
        <v>118000</v>
      </c>
      <c r="D15" s="13">
        <v>4000</v>
      </c>
      <c r="E15" s="13">
        <v>15000</v>
      </c>
      <c r="F15" s="13">
        <v>18000</v>
      </c>
      <c r="G15" s="27">
        <f t="shared" si="0"/>
        <v>5005000</v>
      </c>
      <c r="H15" s="26">
        <f t="shared" si="1"/>
        <v>49122000000</v>
      </c>
    </row>
    <row r="16" spans="1:10" ht="24.95" customHeight="1" thickBot="1" x14ac:dyDescent="0.25">
      <c r="A16" s="11" t="s">
        <v>15</v>
      </c>
      <c r="B16" s="13">
        <v>5466000</v>
      </c>
      <c r="C16" s="13">
        <v>93000</v>
      </c>
      <c r="D16" s="13">
        <v>0</v>
      </c>
      <c r="E16" s="13">
        <v>1000</v>
      </c>
      <c r="F16" s="13">
        <v>1000</v>
      </c>
      <c r="G16" s="27">
        <f t="shared" si="0"/>
        <v>5561000</v>
      </c>
      <c r="H16" s="26">
        <f t="shared" si="1"/>
        <v>55126500000</v>
      </c>
    </row>
    <row r="17" spans="1:10" ht="24.95" customHeight="1" thickBot="1" x14ac:dyDescent="0.25">
      <c r="A17" s="12" t="s">
        <v>16</v>
      </c>
      <c r="B17" s="22">
        <f>SUM(B5:B16)</f>
        <v>61612000</v>
      </c>
      <c r="C17" s="22">
        <f t="shared" ref="C17:H17" si="2">SUM(C5:C16)</f>
        <v>2834000</v>
      </c>
      <c r="D17" s="22">
        <f t="shared" si="2"/>
        <v>54000</v>
      </c>
      <c r="E17" s="22">
        <f t="shared" si="2"/>
        <v>304000</v>
      </c>
      <c r="F17" s="22">
        <f t="shared" si="2"/>
        <v>521000</v>
      </c>
      <c r="G17" s="22">
        <f t="shared" si="2"/>
        <v>65325000</v>
      </c>
      <c r="H17" s="22">
        <f t="shared" si="2"/>
        <v>630962500000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TCHAD</v>
      </c>
      <c r="B20" s="4"/>
      <c r="C20" s="4"/>
      <c r="D20" s="4"/>
      <c r="E20" s="5" t="s">
        <v>0</v>
      </c>
      <c r="F20" s="4"/>
      <c r="G20" s="38"/>
      <c r="H20" s="14" t="str">
        <f>H3</f>
        <v>Exercice : 2021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-5835800</v>
      </c>
      <c r="C22" s="13">
        <v>-542620</v>
      </c>
      <c r="D22" s="13">
        <v>-27700</v>
      </c>
      <c r="E22" s="13">
        <v>-820812</v>
      </c>
      <c r="F22" s="13">
        <v>-732350</v>
      </c>
      <c r="G22" s="27">
        <f>SUM(B22:F22)</f>
        <v>-7959282</v>
      </c>
      <c r="H22" s="26">
        <f>+B22*10000+C22*5000+D22*2000+E22*1000+F22*500</f>
        <v>-62313487000</v>
      </c>
    </row>
    <row r="23" spans="1:10" ht="24.95" customHeight="1" x14ac:dyDescent="0.2">
      <c r="A23" s="11" t="s">
        <v>5</v>
      </c>
      <c r="B23" s="13">
        <v>-4274500</v>
      </c>
      <c r="C23" s="13">
        <v>-259516</v>
      </c>
      <c r="D23" s="13">
        <v>-35000</v>
      </c>
      <c r="E23" s="13">
        <v>-624600</v>
      </c>
      <c r="F23" s="13">
        <v>-664802</v>
      </c>
      <c r="G23" s="27">
        <f t="shared" ref="G23:G33" si="3">SUM(B23:F23)</f>
        <v>-5858418</v>
      </c>
      <c r="H23" s="26">
        <f t="shared" ref="H23:H33" si="4">+B23*10000+C23*5000+D23*2000+E23*1000+F23*500</f>
        <v>-45069581000</v>
      </c>
    </row>
    <row r="24" spans="1:10" ht="24.95" customHeight="1" x14ac:dyDescent="0.2">
      <c r="A24" s="11" t="s">
        <v>6</v>
      </c>
      <c r="B24" s="13">
        <v>-7686780</v>
      </c>
      <c r="C24" s="13">
        <v>-303544</v>
      </c>
      <c r="D24" s="13">
        <v>-21000</v>
      </c>
      <c r="E24" s="13">
        <v>-1279902</v>
      </c>
      <c r="F24" s="13">
        <v>-1335452</v>
      </c>
      <c r="G24" s="27">
        <f t="shared" si="3"/>
        <v>-10626678</v>
      </c>
      <c r="H24" s="26">
        <f t="shared" si="4"/>
        <v>-80375148000</v>
      </c>
    </row>
    <row r="25" spans="1:10" ht="24.95" customHeight="1" x14ac:dyDescent="0.2">
      <c r="A25" s="11" t="s">
        <v>7</v>
      </c>
      <c r="B25" s="13">
        <v>-9603380</v>
      </c>
      <c r="C25" s="13">
        <v>-125000</v>
      </c>
      <c r="D25" s="13">
        <v>0</v>
      </c>
      <c r="E25" s="13">
        <v>-1146879</v>
      </c>
      <c r="F25" s="13">
        <v>-1168165</v>
      </c>
      <c r="G25" s="27">
        <f t="shared" si="3"/>
        <v>-12043424</v>
      </c>
      <c r="H25" s="26">
        <f t="shared" si="4"/>
        <v>-98389761500</v>
      </c>
    </row>
    <row r="26" spans="1:10" ht="24.95" customHeight="1" x14ac:dyDescent="0.2">
      <c r="A26" s="11" t="s">
        <v>19</v>
      </c>
      <c r="B26" s="13">
        <v>-5806443</v>
      </c>
      <c r="C26" s="13">
        <v>-80000</v>
      </c>
      <c r="D26" s="13">
        <v>0</v>
      </c>
      <c r="E26" s="13">
        <v>-752319</v>
      </c>
      <c r="F26" s="13">
        <v>-792468</v>
      </c>
      <c r="G26" s="27">
        <f t="shared" si="3"/>
        <v>-7431230</v>
      </c>
      <c r="H26" s="26">
        <f t="shared" si="4"/>
        <v>-59612983000</v>
      </c>
    </row>
    <row r="27" spans="1:10" ht="24.95" customHeight="1" x14ac:dyDescent="0.2">
      <c r="A27" s="11" t="s">
        <v>9</v>
      </c>
      <c r="B27" s="13">
        <v>-5621985</v>
      </c>
      <c r="C27" s="13">
        <v>-76100</v>
      </c>
      <c r="D27" s="13">
        <v>-1000</v>
      </c>
      <c r="E27" s="13">
        <v>-408892</v>
      </c>
      <c r="F27" s="13">
        <v>-670915</v>
      </c>
      <c r="G27" s="27">
        <f t="shared" si="3"/>
        <v>-6778892</v>
      </c>
      <c r="H27" s="26">
        <f t="shared" si="4"/>
        <v>-57346699500</v>
      </c>
    </row>
    <row r="28" spans="1:10" ht="24.95" customHeight="1" x14ac:dyDescent="0.2">
      <c r="A28" s="11" t="s">
        <v>10</v>
      </c>
      <c r="B28" s="13">
        <v>-6070325</v>
      </c>
      <c r="C28" s="13">
        <v>-73180</v>
      </c>
      <c r="D28" s="13">
        <v>0</v>
      </c>
      <c r="E28" s="13">
        <v>-328168</v>
      </c>
      <c r="F28" s="13">
        <v>-713286</v>
      </c>
      <c r="G28" s="27">
        <f t="shared" si="3"/>
        <v>-7184959</v>
      </c>
      <c r="H28" s="26">
        <f t="shared" si="4"/>
        <v>-61753961000</v>
      </c>
    </row>
    <row r="29" spans="1:10" ht="24.95" customHeight="1" x14ac:dyDescent="0.2">
      <c r="A29" s="11" t="s">
        <v>11</v>
      </c>
      <c r="B29" s="13">
        <v>-5859060</v>
      </c>
      <c r="C29" s="13">
        <v>-195880</v>
      </c>
      <c r="D29" s="13">
        <v>-123000</v>
      </c>
      <c r="E29" s="13">
        <v>-296501</v>
      </c>
      <c r="F29" s="13">
        <v>-475700</v>
      </c>
      <c r="G29" s="27">
        <f t="shared" si="3"/>
        <v>-6950141</v>
      </c>
      <c r="H29" s="26">
        <f t="shared" si="4"/>
        <v>-60350351000</v>
      </c>
    </row>
    <row r="30" spans="1:10" ht="24.95" customHeight="1" x14ac:dyDescent="0.2">
      <c r="A30" s="11" t="s">
        <v>12</v>
      </c>
      <c r="B30" s="13">
        <v>-7478600</v>
      </c>
      <c r="C30" s="13">
        <v>-545440</v>
      </c>
      <c r="D30" s="13">
        <v>-344025</v>
      </c>
      <c r="E30" s="13">
        <v>-518052</v>
      </c>
      <c r="F30" s="13">
        <v>-376900</v>
      </c>
      <c r="G30" s="27">
        <f t="shared" si="3"/>
        <v>-9263017</v>
      </c>
      <c r="H30" s="26">
        <f t="shared" si="4"/>
        <v>-78907752000</v>
      </c>
    </row>
    <row r="31" spans="1:10" ht="24.95" customHeight="1" x14ac:dyDescent="0.2">
      <c r="A31" s="11" t="s">
        <v>13</v>
      </c>
      <c r="B31" s="13">
        <v>-7373215</v>
      </c>
      <c r="C31" s="13">
        <v>-259993</v>
      </c>
      <c r="D31" s="13">
        <v>-193950</v>
      </c>
      <c r="E31" s="13">
        <v>-418479</v>
      </c>
      <c r="F31" s="13">
        <v>-156001</v>
      </c>
      <c r="G31" s="27">
        <f t="shared" si="3"/>
        <v>-8401638</v>
      </c>
      <c r="H31" s="26">
        <f t="shared" si="4"/>
        <v>-75916494500</v>
      </c>
    </row>
    <row r="32" spans="1:10" ht="24.95" customHeight="1" x14ac:dyDescent="0.2">
      <c r="A32" s="11" t="s">
        <v>14</v>
      </c>
      <c r="B32" s="13">
        <v>-7158770</v>
      </c>
      <c r="C32" s="13">
        <v>-383500</v>
      </c>
      <c r="D32" s="13">
        <v>-307500</v>
      </c>
      <c r="E32" s="13">
        <v>-367731</v>
      </c>
      <c r="F32" s="13">
        <v>-182050</v>
      </c>
      <c r="G32" s="27">
        <f t="shared" si="3"/>
        <v>-8399551</v>
      </c>
      <c r="H32" s="26">
        <f t="shared" si="4"/>
        <v>-74578956000</v>
      </c>
    </row>
    <row r="33" spans="1:11" ht="24.95" customHeight="1" thickBot="1" x14ac:dyDescent="0.25">
      <c r="A33" s="11" t="s">
        <v>15</v>
      </c>
      <c r="B33" s="13">
        <v>-8365981</v>
      </c>
      <c r="C33" s="13">
        <v>-898300</v>
      </c>
      <c r="D33" s="13">
        <v>-711900</v>
      </c>
      <c r="E33" s="13">
        <v>-238883</v>
      </c>
      <c r="F33" s="13">
        <v>-1063445</v>
      </c>
      <c r="G33" s="27">
        <f t="shared" si="3"/>
        <v>-11278509</v>
      </c>
      <c r="H33" s="26">
        <f t="shared" si="4"/>
        <v>-90345715500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-81134839</v>
      </c>
      <c r="C34" s="22">
        <f t="shared" si="5"/>
        <v>-3743073</v>
      </c>
      <c r="D34" s="22">
        <f t="shared" si="5"/>
        <v>-1765075</v>
      </c>
      <c r="E34" s="22">
        <f t="shared" si="5"/>
        <v>-7201218</v>
      </c>
      <c r="F34" s="22">
        <f t="shared" si="5"/>
        <v>-8331534</v>
      </c>
      <c r="G34" s="22">
        <f t="shared" si="5"/>
        <v>-102175739</v>
      </c>
      <c r="H34" s="22">
        <f t="shared" si="5"/>
        <v>-844960890000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TCHAD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2021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6</v>
      </c>
      <c r="D51" s="13">
        <v>22</v>
      </c>
      <c r="E51" s="13"/>
      <c r="F51" s="13">
        <v>11</v>
      </c>
      <c r="G51" s="13">
        <v>5</v>
      </c>
      <c r="H51" s="13">
        <v>3</v>
      </c>
      <c r="I51" s="13">
        <v>8</v>
      </c>
      <c r="J51" s="30">
        <f t="shared" si="6"/>
        <v>55</v>
      </c>
      <c r="K51" s="31">
        <f t="shared" si="7"/>
        <v>1849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6</v>
      </c>
      <c r="D52" s="22">
        <f t="shared" si="8"/>
        <v>22</v>
      </c>
      <c r="E52" s="22">
        <f t="shared" si="8"/>
        <v>0</v>
      </c>
      <c r="F52" s="22">
        <f t="shared" si="8"/>
        <v>11</v>
      </c>
      <c r="G52" s="22">
        <f t="shared" si="8"/>
        <v>5</v>
      </c>
      <c r="H52" s="22">
        <f>SUM(H40:H51)</f>
        <v>3</v>
      </c>
      <c r="I52" s="22">
        <f>SUM(I40:I51)</f>
        <v>8</v>
      </c>
      <c r="J52" s="22">
        <f t="shared" si="8"/>
        <v>55</v>
      </c>
      <c r="K52" s="25">
        <f t="shared" si="8"/>
        <v>1849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TCHAD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2021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108370</v>
      </c>
      <c r="D69" s="13">
        <v>130013</v>
      </c>
      <c r="E69" s="13">
        <v>17422</v>
      </c>
      <c r="F69" s="13">
        <v>326</v>
      </c>
      <c r="G69" s="13">
        <v>102</v>
      </c>
      <c r="H69" s="13">
        <v>160</v>
      </c>
      <c r="I69" s="13">
        <v>114</v>
      </c>
      <c r="J69" s="30">
        <f t="shared" si="9"/>
        <v>256507</v>
      </c>
      <c r="K69" s="31">
        <f t="shared" si="10"/>
        <v>17777404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108370</v>
      </c>
      <c r="D70" s="22">
        <f t="shared" si="11"/>
        <v>130013</v>
      </c>
      <c r="E70" s="22">
        <f t="shared" si="11"/>
        <v>17422</v>
      </c>
      <c r="F70" s="22">
        <f t="shared" si="11"/>
        <v>326</v>
      </c>
      <c r="G70" s="22">
        <f t="shared" si="11"/>
        <v>102</v>
      </c>
      <c r="H70" s="22">
        <f>SUM(H58:H69)</f>
        <v>160</v>
      </c>
      <c r="I70" s="22">
        <f>SUM(I58:I69)</f>
        <v>114</v>
      </c>
      <c r="J70" s="22">
        <f t="shared" si="11"/>
        <v>256507</v>
      </c>
      <c r="K70" s="25">
        <f t="shared" si="11"/>
        <v>17777404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view="pageBreakPreview" zoomScaleSheetLayoutView="100" workbookViewId="0">
      <selection activeCell="D104" sqref="D104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3.28515625" style="2" customWidth="1"/>
    <col min="3" max="3" width="23.8554687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4.5703125" style="2" customWidth="1"/>
    <col min="9" max="9" width="18.7109375" style="2" bestFit="1" customWidth="1"/>
    <col min="10" max="10" width="21.42578125" style="2" customWidth="1"/>
    <col min="11" max="11" width="24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31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22</v>
      </c>
      <c r="B3" s="4"/>
      <c r="C3" s="4"/>
      <c r="D3" s="4"/>
      <c r="E3" s="5" t="s">
        <v>0</v>
      </c>
      <c r="F3" s="4"/>
      <c r="G3" s="3"/>
      <c r="H3" s="14" t="s">
        <v>33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33">
        <f>Cameroun!B5+Centrafrique!B5+Congo!B5+Gabon!B5+'Guinée Equatoriale'!B5+Tchad!B5</f>
        <v>42417140</v>
      </c>
      <c r="C5" s="33">
        <f>Cameroun!C5+Centrafrique!C5+Congo!C5+Gabon!C5+'Guinée Equatoriale'!C5+Tchad!C5</f>
        <v>7447000</v>
      </c>
      <c r="D5" s="33">
        <f>Cameroun!D5+Centrafrique!D5+Congo!D5+Gabon!D5+'Guinée Equatoriale'!D5+Tchad!D5</f>
        <v>2022000</v>
      </c>
      <c r="E5" s="33">
        <f>Cameroun!E5+Centrafrique!E5+Congo!E5+Gabon!E5+'Guinée Equatoriale'!E5+Tchad!E5</f>
        <v>2658000</v>
      </c>
      <c r="F5" s="33">
        <f>Cameroun!F5+Centrafrique!F5+Congo!F5+Gabon!F5+'Guinée Equatoriale'!F5+Tchad!F5</f>
        <v>3375000</v>
      </c>
      <c r="G5" s="34">
        <f>SUM(B5:F5)</f>
        <v>57919140</v>
      </c>
      <c r="H5" s="35">
        <f>+B5*10000+C5*5000+D5*2000+E5*1000+F5*500</f>
        <v>469795900000</v>
      </c>
    </row>
    <row r="6" spans="1:10" ht="24.95" customHeight="1" x14ac:dyDescent="0.2">
      <c r="A6" s="11" t="s">
        <v>5</v>
      </c>
      <c r="B6" s="33">
        <f>Cameroun!B6+Centrafrique!B6+Congo!B6+Gabon!B6+'Guinée Equatoriale'!B6+Tchad!B6</f>
        <v>34814600</v>
      </c>
      <c r="C6" s="33">
        <f>Cameroun!C6+Centrafrique!C6+Congo!C6+Gabon!C6+'Guinée Equatoriale'!C6+Tchad!C6</f>
        <v>6008800</v>
      </c>
      <c r="D6" s="33">
        <f>Cameroun!D6+Centrafrique!D6+Congo!D6+Gabon!D6+'Guinée Equatoriale'!D6+Tchad!D6</f>
        <v>1674000</v>
      </c>
      <c r="E6" s="33">
        <f>Cameroun!E6+Centrafrique!E6+Congo!E6+Gabon!E6+'Guinée Equatoriale'!E6+Tchad!E6</f>
        <v>2456000</v>
      </c>
      <c r="F6" s="33">
        <f>Cameroun!F6+Centrafrique!F6+Congo!F6+Gabon!F6+'Guinée Equatoriale'!F6+Tchad!F6</f>
        <v>3045000</v>
      </c>
      <c r="G6" s="34">
        <f t="shared" ref="G6:G16" si="0">SUM(B6:F6)</f>
        <v>47998400</v>
      </c>
      <c r="H6" s="35">
        <f t="shared" ref="H6:H16" si="1">+B6*10000+C6*5000+D6*2000+E6*1000+F6*500</f>
        <v>385516500000</v>
      </c>
    </row>
    <row r="7" spans="1:10" ht="24.95" customHeight="1" x14ac:dyDescent="0.2">
      <c r="A7" s="11" t="s">
        <v>6</v>
      </c>
      <c r="B7" s="33">
        <f>Cameroun!B7+Centrafrique!B7+Congo!B7+Gabon!B7+'Guinée Equatoriale'!B7+Tchad!B7</f>
        <v>38730062</v>
      </c>
      <c r="C7" s="33">
        <f>Cameroun!C7+Centrafrique!C7+Congo!C7+Gabon!C7+'Guinée Equatoriale'!C7+Tchad!C7</f>
        <v>6515089</v>
      </c>
      <c r="D7" s="33">
        <f>Cameroun!D7+Centrafrique!D7+Congo!D7+Gabon!D7+'Guinée Equatoriale'!D7+Tchad!D7</f>
        <v>1685309</v>
      </c>
      <c r="E7" s="33">
        <f>Cameroun!E7+Centrafrique!E7+Congo!E7+Gabon!E7+'Guinée Equatoriale'!E7+Tchad!E7</f>
        <v>2650168</v>
      </c>
      <c r="F7" s="33">
        <f>Cameroun!F7+Centrafrique!F7+Congo!F7+Gabon!F7+'Guinée Equatoriale'!F7+Tchad!F7</f>
        <v>2815105</v>
      </c>
      <c r="G7" s="34">
        <f t="shared" si="0"/>
        <v>52395733</v>
      </c>
      <c r="H7" s="35">
        <f t="shared" si="1"/>
        <v>427304403500</v>
      </c>
    </row>
    <row r="8" spans="1:10" ht="24.95" customHeight="1" x14ac:dyDescent="0.2">
      <c r="A8" s="11" t="s">
        <v>7</v>
      </c>
      <c r="B8" s="33">
        <f>Cameroun!B8+Centrafrique!B8+Congo!B8+Gabon!B8+'Guinée Equatoriale'!B8+Tchad!B8</f>
        <v>37031000</v>
      </c>
      <c r="C8" s="33">
        <f>Cameroun!C8+Centrafrique!C8+Congo!C8+Gabon!C8+'Guinée Equatoriale'!C8+Tchad!C8</f>
        <v>6419000</v>
      </c>
      <c r="D8" s="33">
        <f>Cameroun!D8+Centrafrique!D8+Congo!D8+Gabon!D8+'Guinée Equatoriale'!D8+Tchad!D8</f>
        <v>1620000</v>
      </c>
      <c r="E8" s="33">
        <f>Cameroun!E8+Centrafrique!E8+Congo!E8+Gabon!E8+'Guinée Equatoriale'!E8+Tchad!E8</f>
        <v>2794000</v>
      </c>
      <c r="F8" s="33">
        <f>Cameroun!F8+Centrafrique!F8+Congo!F8+Gabon!F8+'Guinée Equatoriale'!F8+Tchad!F8</f>
        <v>3801000</v>
      </c>
      <c r="G8" s="34">
        <f t="shared" si="0"/>
        <v>51665000</v>
      </c>
      <c r="H8" s="35">
        <f t="shared" si="1"/>
        <v>410339500000</v>
      </c>
    </row>
    <row r="9" spans="1:10" ht="24.95" customHeight="1" x14ac:dyDescent="0.2">
      <c r="A9" s="11" t="s">
        <v>19</v>
      </c>
      <c r="B9" s="33">
        <f>Cameroun!B9+Centrafrique!B9+Congo!B9+Gabon!B9+'Guinée Equatoriale'!B9+Tchad!B9</f>
        <v>34343000</v>
      </c>
      <c r="C9" s="33">
        <f>Cameroun!C9+Centrafrique!C9+Congo!C9+Gabon!C9+'Guinée Equatoriale'!C9+Tchad!C9</f>
        <v>5524000</v>
      </c>
      <c r="D9" s="33">
        <f>Cameroun!D9+Centrafrique!D9+Congo!D9+Gabon!D9+'Guinée Equatoriale'!D9+Tchad!D9</f>
        <v>1269000</v>
      </c>
      <c r="E9" s="33">
        <f>Cameroun!E9+Centrafrique!E9+Congo!E9+Gabon!E9+'Guinée Equatoriale'!E9+Tchad!E9</f>
        <v>2430000</v>
      </c>
      <c r="F9" s="33">
        <f>Cameroun!F9+Centrafrique!F9+Congo!F9+Gabon!F9+'Guinée Equatoriale'!F9+Tchad!F9</f>
        <v>2675000</v>
      </c>
      <c r="G9" s="34">
        <f t="shared" si="0"/>
        <v>46241000</v>
      </c>
      <c r="H9" s="35">
        <f t="shared" si="1"/>
        <v>377355500000</v>
      </c>
    </row>
    <row r="10" spans="1:10" ht="24.95" customHeight="1" x14ac:dyDescent="0.2">
      <c r="A10" s="11" t="s">
        <v>9</v>
      </c>
      <c r="B10" s="33">
        <f>Cameroun!B10+Centrafrique!B10+Congo!B10+Gabon!B10+'Guinée Equatoriale'!B10+Tchad!B10</f>
        <v>39380047</v>
      </c>
      <c r="C10" s="33">
        <f>Cameroun!C10+Centrafrique!C10+Congo!C10+Gabon!C10+'Guinée Equatoriale'!C10+Tchad!C10</f>
        <v>6236021</v>
      </c>
      <c r="D10" s="33">
        <f>Cameroun!D10+Centrafrique!D10+Congo!D10+Gabon!D10+'Guinée Equatoriale'!D10+Tchad!D10</f>
        <v>1822187</v>
      </c>
      <c r="E10" s="33">
        <f>Cameroun!E10+Centrafrique!E10+Congo!E10+Gabon!E10+'Guinée Equatoriale'!E10+Tchad!E10</f>
        <v>3113261</v>
      </c>
      <c r="F10" s="33">
        <f>Cameroun!F10+Centrafrique!F10+Congo!F10+Gabon!F10+'Guinée Equatoriale'!F10+Tchad!F10</f>
        <v>3943249</v>
      </c>
      <c r="G10" s="34">
        <f t="shared" si="0"/>
        <v>54494765</v>
      </c>
      <c r="H10" s="35">
        <f t="shared" si="1"/>
        <v>433709834500</v>
      </c>
    </row>
    <row r="11" spans="1:10" ht="24.95" customHeight="1" x14ac:dyDescent="0.2">
      <c r="A11" s="11" t="s">
        <v>10</v>
      </c>
      <c r="B11" s="33">
        <f>Cameroun!B11+Centrafrique!B11+Congo!B11+Gabon!B11+'Guinée Equatoriale'!B11+Tchad!B11</f>
        <v>37171000</v>
      </c>
      <c r="C11" s="33">
        <f>Cameroun!C11+Centrafrique!C11+Congo!C11+Gabon!C11+'Guinée Equatoriale'!C11+Tchad!C11</f>
        <v>5494000</v>
      </c>
      <c r="D11" s="33">
        <f>Cameroun!D11+Centrafrique!D11+Congo!D11+Gabon!D11+'Guinée Equatoriale'!D11+Tchad!D11</f>
        <v>2113000</v>
      </c>
      <c r="E11" s="33">
        <f>Cameroun!E11+Centrafrique!E11+Congo!E11+Gabon!E11+'Guinée Equatoriale'!E11+Tchad!E11</f>
        <v>3639000</v>
      </c>
      <c r="F11" s="33">
        <f>Cameroun!F11+Centrafrique!F11+Congo!F11+Gabon!F11+'Guinée Equatoriale'!F11+Tchad!F11</f>
        <v>3687000</v>
      </c>
      <c r="G11" s="34">
        <f t="shared" si="0"/>
        <v>52104000</v>
      </c>
      <c r="H11" s="35">
        <f t="shared" si="1"/>
        <v>408888500000</v>
      </c>
    </row>
    <row r="12" spans="1:10" ht="24.95" customHeight="1" x14ac:dyDescent="0.2">
      <c r="A12" s="11" t="s">
        <v>11</v>
      </c>
      <c r="B12" s="33">
        <f>Cameroun!B12+Centrafrique!B12+Congo!B12+Gabon!B12+'Guinée Equatoriale'!B12+Tchad!B12</f>
        <v>41686999</v>
      </c>
      <c r="C12" s="33">
        <f>Cameroun!C12+Centrafrique!C12+Congo!C12+Gabon!C12+'Guinée Equatoriale'!C12+Tchad!C12</f>
        <v>5794000</v>
      </c>
      <c r="D12" s="33">
        <f>Cameroun!D12+Centrafrique!D12+Congo!D12+Gabon!D12+'Guinée Equatoriale'!D12+Tchad!D12</f>
        <v>1198000</v>
      </c>
      <c r="E12" s="33">
        <f>Cameroun!E12+Centrafrique!E12+Congo!E12+Gabon!E12+'Guinée Equatoriale'!E12+Tchad!E12</f>
        <v>2879006</v>
      </c>
      <c r="F12" s="33">
        <f>Cameroun!F12+Centrafrique!F12+Congo!F12+Gabon!F12+'Guinée Equatoriale'!F12+Tchad!F12</f>
        <v>2711001</v>
      </c>
      <c r="G12" s="34">
        <f t="shared" si="0"/>
        <v>54269006</v>
      </c>
      <c r="H12" s="35">
        <f t="shared" si="1"/>
        <v>452470496500</v>
      </c>
    </row>
    <row r="13" spans="1:10" ht="24.95" customHeight="1" x14ac:dyDescent="0.2">
      <c r="A13" s="11" t="s">
        <v>12</v>
      </c>
      <c r="B13" s="33">
        <f>Cameroun!B13+Centrafrique!B13+Congo!B13+Gabon!B13+'Guinée Equatoriale'!B13+Tchad!B13</f>
        <v>42248000</v>
      </c>
      <c r="C13" s="33">
        <f>Cameroun!C13+Centrafrique!C13+Congo!C13+Gabon!C13+'Guinée Equatoriale'!C13+Tchad!C13</f>
        <v>5716001</v>
      </c>
      <c r="D13" s="33">
        <f>Cameroun!D13+Centrafrique!D13+Congo!D13+Gabon!D13+'Guinée Equatoriale'!D13+Tchad!D13</f>
        <v>1466000</v>
      </c>
      <c r="E13" s="33">
        <f>Cameroun!E13+Centrafrique!E13+Congo!E13+Gabon!E13+'Guinée Equatoriale'!E13+Tchad!E13</f>
        <v>2772007</v>
      </c>
      <c r="F13" s="33">
        <f>Cameroun!F13+Centrafrique!F13+Congo!F13+Gabon!F13+'Guinée Equatoriale'!F13+Tchad!F13</f>
        <v>3048000</v>
      </c>
      <c r="G13" s="34">
        <f t="shared" si="0"/>
        <v>55250008</v>
      </c>
      <c r="H13" s="35">
        <f t="shared" si="1"/>
        <v>458288012000</v>
      </c>
    </row>
    <row r="14" spans="1:10" ht="24.95" customHeight="1" x14ac:dyDescent="0.2">
      <c r="A14" s="11" t="s">
        <v>13</v>
      </c>
      <c r="B14" s="33">
        <f>Cameroun!B14+Centrafrique!B14+Congo!B14+Gabon!B14+'Guinée Equatoriale'!B14+Tchad!B14</f>
        <v>38095391</v>
      </c>
      <c r="C14" s="33">
        <f>Cameroun!C14+Centrafrique!C14+Congo!C14+Gabon!C14+'Guinée Equatoriale'!C14+Tchad!C14</f>
        <v>4684000</v>
      </c>
      <c r="D14" s="33">
        <f>Cameroun!D14+Centrafrique!D14+Congo!D14+Gabon!D14+'Guinée Equatoriale'!D14+Tchad!D14</f>
        <v>1457000</v>
      </c>
      <c r="E14" s="33">
        <f>Cameroun!E14+Centrafrique!E14+Congo!E14+Gabon!E14+'Guinée Equatoriale'!E14+Tchad!E14</f>
        <v>2744015</v>
      </c>
      <c r="F14" s="33">
        <f>Cameroun!F14+Centrafrique!F14+Congo!F14+Gabon!F14+'Guinée Equatoriale'!F14+Tchad!F14</f>
        <v>3972008</v>
      </c>
      <c r="G14" s="34">
        <f t="shared" si="0"/>
        <v>50952414</v>
      </c>
      <c r="H14" s="35">
        <f t="shared" si="1"/>
        <v>412017929000</v>
      </c>
    </row>
    <row r="15" spans="1:10" ht="24.95" customHeight="1" x14ac:dyDescent="0.2">
      <c r="A15" s="11" t="s">
        <v>14</v>
      </c>
      <c r="B15" s="33">
        <f>Cameroun!B15+Centrafrique!B15+Congo!B15+Gabon!B15+'Guinée Equatoriale'!B15+Tchad!B15</f>
        <v>37666208</v>
      </c>
      <c r="C15" s="33">
        <f>Cameroun!C15+Centrafrique!C15+Congo!C15+Gabon!C15+'Guinée Equatoriale'!C15+Tchad!C15</f>
        <v>4795001</v>
      </c>
      <c r="D15" s="33">
        <f>Cameroun!D15+Centrafrique!D15+Congo!D15+Gabon!D15+'Guinée Equatoriale'!D15+Tchad!D15</f>
        <v>1320000</v>
      </c>
      <c r="E15" s="33">
        <f>Cameroun!E15+Centrafrique!E15+Congo!E15+Gabon!E15+'Guinée Equatoriale'!E15+Tchad!E15</f>
        <v>2599000</v>
      </c>
      <c r="F15" s="33">
        <f>Cameroun!F15+Centrafrique!F15+Congo!F15+Gabon!F15+'Guinée Equatoriale'!F15+Tchad!F15</f>
        <v>3122001</v>
      </c>
      <c r="G15" s="34">
        <f t="shared" si="0"/>
        <v>49502210</v>
      </c>
      <c r="H15" s="35">
        <f t="shared" si="1"/>
        <v>407437085500</v>
      </c>
    </row>
    <row r="16" spans="1:10" ht="24.95" customHeight="1" thickBot="1" x14ac:dyDescent="0.25">
      <c r="A16" s="11" t="s">
        <v>15</v>
      </c>
      <c r="B16" s="33">
        <f>Cameroun!B16+Centrafrique!B16+Congo!B16+Gabon!B16+'Guinée Equatoriale'!B16+Tchad!B16</f>
        <v>38025100</v>
      </c>
      <c r="C16" s="33">
        <f>Cameroun!C16+Centrafrique!C16+Congo!C16+Gabon!C16+'Guinée Equatoriale'!C16+Tchad!C16</f>
        <v>4535000</v>
      </c>
      <c r="D16" s="33">
        <f>Cameroun!D16+Centrafrique!D16+Congo!D16+Gabon!D16+'Guinée Equatoriale'!D16+Tchad!D16</f>
        <v>1312999</v>
      </c>
      <c r="E16" s="33">
        <f>Cameroun!E16+Centrafrique!E16+Congo!E16+Gabon!E16+'Guinée Equatoriale'!E16+Tchad!E16</f>
        <v>2484000</v>
      </c>
      <c r="F16" s="33">
        <f>Cameroun!F16+Centrafrique!F16+Congo!F16+Gabon!F16+'Guinée Equatoriale'!F16+Tchad!F16</f>
        <v>2686000</v>
      </c>
      <c r="G16" s="34">
        <f t="shared" si="0"/>
        <v>49043099</v>
      </c>
      <c r="H16" s="35">
        <f t="shared" si="1"/>
        <v>409378998000</v>
      </c>
    </row>
    <row r="17" spans="1:8" ht="24.95" customHeight="1" thickBot="1" x14ac:dyDescent="0.25">
      <c r="A17" s="12" t="s">
        <v>16</v>
      </c>
      <c r="B17" s="22">
        <f>SUM(B5:B16)</f>
        <v>461608547</v>
      </c>
      <c r="C17" s="22">
        <f t="shared" ref="C17:H17" si="2">SUM(C5:C16)</f>
        <v>69167912</v>
      </c>
      <c r="D17" s="22">
        <f t="shared" si="2"/>
        <v>18959495</v>
      </c>
      <c r="E17" s="22">
        <f t="shared" si="2"/>
        <v>33218457</v>
      </c>
      <c r="F17" s="22">
        <f t="shared" si="2"/>
        <v>38880364</v>
      </c>
      <c r="G17" s="22">
        <f t="shared" si="2"/>
        <v>621834775</v>
      </c>
      <c r="H17" s="22">
        <f t="shared" si="2"/>
        <v>5052502659000</v>
      </c>
    </row>
    <row r="18" spans="1:8" ht="20.100000000000001" customHeight="1" thickTop="1" x14ac:dyDescent="0.2"/>
    <row r="35" spans="1:10" ht="20.100000000000001" customHeight="1" x14ac:dyDescent="0.2">
      <c r="A35" s="1"/>
      <c r="B35" s="1"/>
      <c r="C35" s="1"/>
      <c r="D35" s="40" t="s">
        <v>32</v>
      </c>
      <c r="E35" s="4"/>
      <c r="F35" s="4"/>
      <c r="G35" s="1"/>
      <c r="H35" s="1"/>
      <c r="I35" s="1"/>
      <c r="J35" s="1"/>
    </row>
    <row r="36" spans="1:10" ht="20.100000000000001" customHeight="1" thickBot="1" x14ac:dyDescent="0.25">
      <c r="A36" s="4" t="s">
        <v>22</v>
      </c>
      <c r="B36" s="4"/>
      <c r="C36" s="4"/>
      <c r="D36" s="4"/>
      <c r="E36" s="5" t="s">
        <v>0</v>
      </c>
      <c r="F36" s="4"/>
      <c r="G36" s="3"/>
      <c r="H36" s="14" t="str">
        <f>+H3</f>
        <v>Exercice : 2023</v>
      </c>
      <c r="I36" s="3"/>
      <c r="J36" s="6"/>
    </row>
    <row r="37" spans="1:10" ht="24.95" customHeight="1" thickTop="1" thickBot="1" x14ac:dyDescent="0.25">
      <c r="A37" s="18" t="s">
        <v>1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0" ht="24.95" customHeight="1" x14ac:dyDescent="0.2">
      <c r="A38" s="11" t="s">
        <v>4</v>
      </c>
      <c r="B38" s="33">
        <f>Cameroun!B22+Centrafrique!B22+Congo!B22+Gabon!B22+'Guinée Equatoriale'!B22+Tchad!B22</f>
        <v>-33422265</v>
      </c>
      <c r="C38" s="33">
        <f>Cameroun!C22+Centrafrique!C22+Congo!C22+Gabon!C22+'Guinée Equatoriale'!C22+Tchad!C22</f>
        <v>-4878720</v>
      </c>
      <c r="D38" s="33">
        <f>Cameroun!D22+Centrafrique!D22+Congo!D22+Gabon!D22+'Guinée Equatoriale'!D22+Tchad!D22</f>
        <v>-1126190</v>
      </c>
      <c r="E38" s="33">
        <f>Cameroun!E22+Centrafrique!E22+Congo!E22+Gabon!E22+'Guinée Equatoriale'!E22+Tchad!E22</f>
        <v>-3099902</v>
      </c>
      <c r="F38" s="33">
        <f>Cameroun!F22+Centrafrique!F22+Congo!F22+Gabon!F22+'Guinée Equatoriale'!F22+Tchad!F22</f>
        <v>-2289361</v>
      </c>
      <c r="G38" s="34">
        <f>SUM(B38:F38)</f>
        <v>-44816438</v>
      </c>
      <c r="H38" s="35">
        <f>+B38*10000+C38*5000+D38*2000+E38*1000+F38*500</f>
        <v>-365113212500</v>
      </c>
    </row>
    <row r="39" spans="1:10" ht="24.95" customHeight="1" x14ac:dyDescent="0.2">
      <c r="A39" s="11" t="s">
        <v>5</v>
      </c>
      <c r="B39" s="33">
        <f>Cameroun!B23+Centrafrique!B23+Congo!B23+Gabon!B23+'Guinée Equatoriale'!B23+Tchad!B23</f>
        <v>-35135900</v>
      </c>
      <c r="C39" s="33">
        <f>Cameroun!C23+Centrafrique!C23+Congo!C23+Gabon!C23+'Guinée Equatoriale'!C23+Tchad!C23</f>
        <v>-5725136</v>
      </c>
      <c r="D39" s="33">
        <f>Cameroun!D23+Centrafrique!D23+Congo!D23+Gabon!D23+'Guinée Equatoriale'!D23+Tchad!D23</f>
        <v>-1280000</v>
      </c>
      <c r="E39" s="33">
        <f>Cameroun!E23+Centrafrique!E23+Congo!E23+Gabon!E23+'Guinée Equatoriale'!E23+Tchad!E23</f>
        <v>-4070360</v>
      </c>
      <c r="F39" s="33">
        <f>Cameroun!F23+Centrafrique!F23+Congo!F23+Gabon!F23+'Guinée Equatoriale'!F23+Tchad!F23</f>
        <v>-2568496</v>
      </c>
      <c r="G39" s="34">
        <f t="shared" ref="G39:G49" si="3">SUM(B39:F39)</f>
        <v>-48779892</v>
      </c>
      <c r="H39" s="35">
        <f t="shared" ref="H39:H49" si="4">+B39*10000+C39*5000+D39*2000+E39*1000+F39*500</f>
        <v>-387899288000</v>
      </c>
    </row>
    <row r="40" spans="1:10" ht="24.95" customHeight="1" x14ac:dyDescent="0.2">
      <c r="A40" s="11" t="s">
        <v>6</v>
      </c>
      <c r="B40" s="33">
        <f>Cameroun!B24+Centrafrique!B24+Congo!B24+Gabon!B24+'Guinée Equatoriale'!B24+Tchad!B24</f>
        <v>-43916360</v>
      </c>
      <c r="C40" s="33">
        <f>Cameroun!C24+Centrafrique!C24+Congo!C24+Gabon!C24+'Guinée Equatoriale'!C24+Tchad!C24</f>
        <v>-6417924</v>
      </c>
      <c r="D40" s="33">
        <f>Cameroun!D24+Centrafrique!D24+Congo!D24+Gabon!D24+'Guinée Equatoriale'!D24+Tchad!D24</f>
        <v>-1683590</v>
      </c>
      <c r="E40" s="33">
        <f>Cameroun!E24+Centrafrique!E24+Congo!E24+Gabon!E24+'Guinée Equatoriale'!E24+Tchad!E24</f>
        <v>-5660526</v>
      </c>
      <c r="F40" s="33">
        <f>Cameroun!F24+Centrafrique!F24+Congo!F24+Gabon!F24+'Guinée Equatoriale'!F24+Tchad!F24</f>
        <v>-3636532</v>
      </c>
      <c r="G40" s="34">
        <f t="shared" si="3"/>
        <v>-61314932</v>
      </c>
      <c r="H40" s="35">
        <f t="shared" si="4"/>
        <v>-482099192000</v>
      </c>
    </row>
    <row r="41" spans="1:10" ht="24.95" customHeight="1" x14ac:dyDescent="0.2">
      <c r="A41" s="11" t="s">
        <v>7</v>
      </c>
      <c r="B41" s="33">
        <f>Cameroun!B25+Centrafrique!B25+Congo!B25+Gabon!B25+'Guinée Equatoriale'!B25+Tchad!B25</f>
        <v>-44646775</v>
      </c>
      <c r="C41" s="33">
        <f>Cameroun!C25+Centrafrique!C25+Congo!C25+Gabon!C25+'Guinée Equatoriale'!C25+Tchad!C25</f>
        <v>-5363700</v>
      </c>
      <c r="D41" s="33">
        <f>Cameroun!D25+Centrafrique!D25+Congo!D25+Gabon!D25+'Guinée Equatoriale'!D25+Tchad!D25</f>
        <v>-921550</v>
      </c>
      <c r="E41" s="33">
        <f>Cameroun!E25+Centrafrique!E25+Congo!E25+Gabon!E25+'Guinée Equatoriale'!E25+Tchad!E25</f>
        <v>-4339779</v>
      </c>
      <c r="F41" s="33">
        <f>Cameroun!F25+Centrafrique!F25+Congo!F25+Gabon!F25+'Guinée Equatoriale'!F25+Tchad!F25</f>
        <v>-3153876</v>
      </c>
      <c r="G41" s="34">
        <f t="shared" si="3"/>
        <v>-58425680</v>
      </c>
      <c r="H41" s="35">
        <f t="shared" si="4"/>
        <v>-481046067000</v>
      </c>
    </row>
    <row r="42" spans="1:10" ht="24.95" customHeight="1" x14ac:dyDescent="0.2">
      <c r="A42" s="11" t="s">
        <v>19</v>
      </c>
      <c r="B42" s="33">
        <f>Cameroun!B26+Centrafrique!B26+Congo!B26+Gabon!B26+'Guinée Equatoriale'!B26+Tchad!B26</f>
        <v>-38489453</v>
      </c>
      <c r="C42" s="33">
        <f>Cameroun!C26+Centrafrique!C26+Congo!C26+Gabon!C26+'Guinée Equatoriale'!C26+Tchad!C26</f>
        <v>-4814281</v>
      </c>
      <c r="D42" s="33">
        <f>Cameroun!D26+Centrafrique!D26+Congo!D26+Gabon!D26+'Guinée Equatoriale'!D26+Tchad!D26</f>
        <v>-900240</v>
      </c>
      <c r="E42" s="33">
        <f>Cameroun!E26+Centrafrique!E26+Congo!E26+Gabon!E26+'Guinée Equatoriale'!E26+Tchad!E26</f>
        <v>-3695835</v>
      </c>
      <c r="F42" s="33">
        <f>Cameroun!F26+Centrafrique!F26+Congo!F26+Gabon!F26+'Guinée Equatoriale'!F26+Tchad!F26</f>
        <v>-2189648</v>
      </c>
      <c r="G42" s="34">
        <f t="shared" si="3"/>
        <v>-50089457</v>
      </c>
      <c r="H42" s="35">
        <f t="shared" si="4"/>
        <v>-415557074000</v>
      </c>
    </row>
    <row r="43" spans="1:10" ht="24.95" customHeight="1" x14ac:dyDescent="0.2">
      <c r="A43" s="11" t="s">
        <v>9</v>
      </c>
      <c r="B43" s="33">
        <f>Cameroun!B27+Centrafrique!B27+Congo!B27+Gabon!B27+'Guinée Equatoriale'!B27+Tchad!B27</f>
        <v>-39297105</v>
      </c>
      <c r="C43" s="33">
        <f>Cameroun!C27+Centrafrique!C27+Congo!C27+Gabon!C27+'Guinée Equatoriale'!C27+Tchad!C27</f>
        <v>-5183400</v>
      </c>
      <c r="D43" s="33">
        <f>Cameroun!D27+Centrafrique!D27+Congo!D27+Gabon!D27+'Guinée Equatoriale'!D27+Tchad!D27</f>
        <v>-1289390</v>
      </c>
      <c r="E43" s="33">
        <f>Cameroun!E27+Centrafrique!E27+Congo!E27+Gabon!E27+'Guinée Equatoriale'!E27+Tchad!E27</f>
        <v>-4001221</v>
      </c>
      <c r="F43" s="33">
        <f>Cameroun!F27+Centrafrique!F27+Congo!F27+Gabon!F27+'Guinée Equatoriale'!F27+Tchad!F27</f>
        <v>-2493096</v>
      </c>
      <c r="G43" s="34">
        <f t="shared" si="3"/>
        <v>-52264212</v>
      </c>
      <c r="H43" s="35">
        <f t="shared" si="4"/>
        <v>-426714599000</v>
      </c>
    </row>
    <row r="44" spans="1:10" ht="24.95" customHeight="1" x14ac:dyDescent="0.2">
      <c r="A44" s="11" t="s">
        <v>10</v>
      </c>
      <c r="B44" s="33">
        <f>Cameroun!B28+Centrafrique!B28+Congo!B28+Gabon!B28+'Guinée Equatoriale'!B28+Tchad!B28</f>
        <v>-41482475</v>
      </c>
      <c r="C44" s="33">
        <f>Cameroun!C28+Centrafrique!C28+Congo!C28+Gabon!C28+'Guinée Equatoriale'!C28+Tchad!C28</f>
        <v>-5103880</v>
      </c>
      <c r="D44" s="33">
        <f>Cameroun!D28+Centrafrique!D28+Congo!D28+Gabon!D28+'Guinée Equatoriale'!D28+Tchad!D28</f>
        <v>-1248300</v>
      </c>
      <c r="E44" s="33">
        <f>Cameroun!E28+Centrafrique!E28+Congo!E28+Gabon!E28+'Guinée Equatoriale'!E28+Tchad!E28</f>
        <v>-3962993</v>
      </c>
      <c r="F44" s="33">
        <f>Cameroun!F28+Centrafrique!F28+Congo!F28+Gabon!F28+'Guinée Equatoriale'!F28+Tchad!F28</f>
        <v>-2630312</v>
      </c>
      <c r="G44" s="34">
        <f t="shared" si="3"/>
        <v>-54427960</v>
      </c>
      <c r="H44" s="35">
        <f t="shared" si="4"/>
        <v>-448118899000</v>
      </c>
    </row>
    <row r="45" spans="1:10" ht="24.95" customHeight="1" x14ac:dyDescent="0.2">
      <c r="A45" s="11" t="s">
        <v>11</v>
      </c>
      <c r="B45" s="33">
        <f>Cameroun!B29+Centrafrique!B29+Congo!B29+Gabon!B29+'Guinée Equatoriale'!B29+Tchad!B29</f>
        <v>-44593880</v>
      </c>
      <c r="C45" s="33">
        <f>Cameroun!C29+Centrafrique!C29+Congo!C29+Gabon!C29+'Guinée Equatoriale'!C29+Tchad!C29</f>
        <v>-5081480</v>
      </c>
      <c r="D45" s="33">
        <f>Cameroun!D29+Centrafrique!D29+Congo!D29+Gabon!D29+'Guinée Equatoriale'!D29+Tchad!D29</f>
        <v>-1379829</v>
      </c>
      <c r="E45" s="33">
        <f>Cameroun!E29+Centrafrique!E29+Congo!E29+Gabon!E29+'Guinée Equatoriale'!E29+Tchad!E29</f>
        <v>-4341301</v>
      </c>
      <c r="F45" s="33">
        <f>Cameroun!F29+Centrafrique!F29+Congo!F29+Gabon!F29+'Guinée Equatoriale'!F29+Tchad!F29</f>
        <v>-2600695</v>
      </c>
      <c r="G45" s="34">
        <f t="shared" si="3"/>
        <v>-57997185</v>
      </c>
      <c r="H45" s="35">
        <f t="shared" si="4"/>
        <v>-479747506500</v>
      </c>
    </row>
    <row r="46" spans="1:10" ht="24.95" customHeight="1" x14ac:dyDescent="0.2">
      <c r="A46" s="11" t="s">
        <v>12</v>
      </c>
      <c r="B46" s="33">
        <f>Cameroun!B30+Centrafrique!B30+Congo!B30+Gabon!B30+'Guinée Equatoriale'!B30+Tchad!B30</f>
        <v>-40310630</v>
      </c>
      <c r="C46" s="33">
        <f>Cameroun!C30+Centrafrique!C30+Congo!C30+Gabon!C30+'Guinée Equatoriale'!C30+Tchad!C30</f>
        <v>-4208830</v>
      </c>
      <c r="D46" s="33">
        <f>Cameroun!D30+Centrafrique!D30+Congo!D30+Gabon!D30+'Guinée Equatoriale'!D30+Tchad!D30</f>
        <v>-1269465</v>
      </c>
      <c r="E46" s="33">
        <f>Cameroun!E30+Centrafrique!E30+Congo!E30+Gabon!E30+'Guinée Equatoriale'!E30+Tchad!E30</f>
        <v>-3111981</v>
      </c>
      <c r="F46" s="33">
        <f>Cameroun!F30+Centrafrique!F30+Congo!F30+Gabon!F30+'Guinée Equatoriale'!F30+Tchad!F30</f>
        <v>-1748765</v>
      </c>
      <c r="G46" s="34">
        <f t="shared" si="3"/>
        <v>-50649671</v>
      </c>
      <c r="H46" s="35">
        <f t="shared" si="4"/>
        <v>-430675743500</v>
      </c>
    </row>
    <row r="47" spans="1:10" ht="24.95" customHeight="1" x14ac:dyDescent="0.2">
      <c r="A47" s="11" t="s">
        <v>13</v>
      </c>
      <c r="B47" s="33">
        <f>Cameroun!B31+Centrafrique!B31+Congo!B31+Gabon!B31+'Guinée Equatoriale'!B31+Tchad!B31</f>
        <v>-42065510</v>
      </c>
      <c r="C47" s="33">
        <f>Cameroun!C31+Centrafrique!C31+Congo!C31+Gabon!C31+'Guinée Equatoriale'!C31+Tchad!C31</f>
        <v>-3884898</v>
      </c>
      <c r="D47" s="33">
        <f>Cameroun!D31+Centrafrique!D31+Congo!D31+Gabon!D31+'Guinée Equatoriale'!D31+Tchad!D31</f>
        <v>-1036030</v>
      </c>
      <c r="E47" s="33">
        <f>Cameroun!E31+Centrafrique!E31+Congo!E31+Gabon!E31+'Guinée Equatoriale'!E31+Tchad!E31</f>
        <v>-2730816</v>
      </c>
      <c r="F47" s="33">
        <f>Cameroun!F31+Centrafrique!F31+Congo!F31+Gabon!F31+'Guinée Equatoriale'!F31+Tchad!F31</f>
        <v>-1578331</v>
      </c>
      <c r="G47" s="34">
        <f t="shared" si="3"/>
        <v>-51295585</v>
      </c>
      <c r="H47" s="35">
        <f t="shared" si="4"/>
        <v>-445671631500</v>
      </c>
    </row>
    <row r="48" spans="1:10" ht="24.95" customHeight="1" x14ac:dyDescent="0.2">
      <c r="A48" s="11" t="s">
        <v>14</v>
      </c>
      <c r="B48" s="33">
        <f>Cameroun!B32+Centrafrique!B32+Congo!B32+Gabon!B32+'Guinée Equatoriale'!B32+Tchad!B32</f>
        <v>-46319136</v>
      </c>
      <c r="C48" s="33">
        <f>Cameroun!C32+Centrafrique!C32+Congo!C32+Gabon!C32+'Guinée Equatoriale'!C32+Tchad!C32</f>
        <v>-4892103</v>
      </c>
      <c r="D48" s="33">
        <f>Cameroun!D32+Centrafrique!D32+Congo!D32+Gabon!D32+'Guinée Equatoriale'!D32+Tchad!D32</f>
        <v>-1779090</v>
      </c>
      <c r="E48" s="33">
        <f>Cameroun!E32+Centrafrique!E32+Congo!E32+Gabon!E32+'Guinée Equatoriale'!E32+Tchad!E32</f>
        <v>-2717811</v>
      </c>
      <c r="F48" s="33">
        <f>Cameroun!F32+Centrafrique!F32+Congo!F32+Gabon!F32+'Guinée Equatoriale'!F32+Tchad!F32</f>
        <v>-1434000</v>
      </c>
      <c r="G48" s="34">
        <f t="shared" si="3"/>
        <v>-57142140</v>
      </c>
      <c r="H48" s="35">
        <f t="shared" si="4"/>
        <v>-494644866000</v>
      </c>
    </row>
    <row r="49" spans="1:10" ht="24.95" customHeight="1" thickBot="1" x14ac:dyDescent="0.25">
      <c r="A49" s="11" t="s">
        <v>15</v>
      </c>
      <c r="B49" s="33">
        <f>Cameroun!B33+Centrafrique!B33+Congo!B33+Gabon!B33+'Guinée Equatoriale'!B33+Tchad!B33</f>
        <v>-60408571</v>
      </c>
      <c r="C49" s="33">
        <f>Cameroun!C33+Centrafrique!C33+Congo!C33+Gabon!C33+'Guinée Equatoriale'!C33+Tchad!C33</f>
        <v>-7688349</v>
      </c>
      <c r="D49" s="33">
        <f>Cameroun!D33+Centrafrique!D33+Congo!D33+Gabon!D33+'Guinée Equatoriale'!D33+Tchad!D33</f>
        <v>-4120690</v>
      </c>
      <c r="E49" s="33">
        <f>Cameroun!E33+Centrafrique!E33+Congo!E33+Gabon!E33+'Guinée Equatoriale'!E33+Tchad!E33</f>
        <v>-3059279</v>
      </c>
      <c r="F49" s="33">
        <f>Cameroun!F33+Centrafrique!F33+Congo!F33+Gabon!F33+'Guinée Equatoriale'!F33+Tchad!F33</f>
        <v>-5252280</v>
      </c>
      <c r="G49" s="34">
        <f t="shared" si="3"/>
        <v>-80529169</v>
      </c>
      <c r="H49" s="35">
        <f t="shared" si="4"/>
        <v>-656454254000</v>
      </c>
    </row>
    <row r="50" spans="1:10" ht="24.95" customHeight="1" thickBot="1" x14ac:dyDescent="0.25">
      <c r="A50" s="12" t="s">
        <v>16</v>
      </c>
      <c r="B50" s="22">
        <f t="shared" ref="B50:H50" si="5">SUM(B38:B49)</f>
        <v>-510088060</v>
      </c>
      <c r="C50" s="22">
        <f t="shared" si="5"/>
        <v>-63242701</v>
      </c>
      <c r="D50" s="22">
        <f t="shared" si="5"/>
        <v>-18034364</v>
      </c>
      <c r="E50" s="22">
        <f t="shared" si="5"/>
        <v>-44791804</v>
      </c>
      <c r="F50" s="22">
        <f t="shared" si="5"/>
        <v>-31575392</v>
      </c>
      <c r="G50" s="22">
        <f t="shared" si="5"/>
        <v>-667732321</v>
      </c>
      <c r="H50" s="22">
        <f t="shared" si="5"/>
        <v>-5513742333000</v>
      </c>
    </row>
    <row r="51" spans="1:10" ht="20.100000000000001" customHeight="1" thickTop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1" ht="20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1" ht="20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70" spans="1:11" ht="20.100000000000001" customHeight="1" x14ac:dyDescent="0.2">
      <c r="A70" s="1"/>
      <c r="B70" s="1"/>
      <c r="C70" s="1"/>
      <c r="D70" s="39" t="s">
        <v>31</v>
      </c>
      <c r="E70" s="4"/>
      <c r="F70" s="4"/>
      <c r="G70" s="1"/>
      <c r="H70" s="1"/>
      <c r="I70" s="1"/>
      <c r="J70" s="1"/>
      <c r="K70" s="1"/>
    </row>
    <row r="71" spans="1:11" ht="20.100000000000001" customHeight="1" thickBot="1" x14ac:dyDescent="0.25">
      <c r="A71" s="4" t="s">
        <v>22</v>
      </c>
      <c r="B71" s="4"/>
      <c r="C71" s="4"/>
      <c r="D71" s="4"/>
      <c r="E71" s="5" t="s">
        <v>27</v>
      </c>
      <c r="F71" s="4"/>
      <c r="G71" s="4"/>
      <c r="H71" s="4"/>
      <c r="I71" s="4"/>
      <c r="J71" s="3"/>
      <c r="K71" s="14" t="str">
        <f>+H36</f>
        <v>Exercice : 2023</v>
      </c>
    </row>
    <row r="72" spans="1:11" ht="20.100000000000001" customHeight="1" thickTop="1" thickBot="1" x14ac:dyDescent="0.25">
      <c r="A72" s="7" t="s">
        <v>1</v>
      </c>
      <c r="B72" s="8">
        <v>500</v>
      </c>
      <c r="C72" s="8">
        <v>100</v>
      </c>
      <c r="D72" s="8">
        <v>50</v>
      </c>
      <c r="E72" s="8">
        <v>25</v>
      </c>
      <c r="F72" s="9">
        <v>10</v>
      </c>
      <c r="G72" s="9">
        <v>5</v>
      </c>
      <c r="H72" s="9">
        <v>2</v>
      </c>
      <c r="I72" s="9">
        <v>1</v>
      </c>
      <c r="J72" s="9" t="s">
        <v>2</v>
      </c>
      <c r="K72" s="10" t="s">
        <v>3</v>
      </c>
    </row>
    <row r="73" spans="1:11" ht="20.100000000000001" customHeight="1" x14ac:dyDescent="0.2">
      <c r="A73" s="11" t="s">
        <v>4</v>
      </c>
      <c r="B73" s="33">
        <f>Cameroun!B40+Centrafrique!B40+Congo!B40+Gabon!B40+'Guinée Equatoriale'!B40+Tchad!B40</f>
        <v>0</v>
      </c>
      <c r="C73" s="33">
        <f>Cameroun!C40+Centrafrique!C40+Congo!C40+Gabon!C40+'Guinée Equatoriale'!C40+Tchad!C40</f>
        <v>0</v>
      </c>
      <c r="D73" s="33">
        <f>Cameroun!D40+Centrafrique!D40+Congo!D40+Gabon!D40+'Guinée Equatoriale'!D40+Tchad!D40</f>
        <v>0</v>
      </c>
      <c r="E73" s="33">
        <f>Cameroun!E40+Centrafrique!E40+Congo!E40+Gabon!E40+'Guinée Equatoriale'!E40+Tchad!E40</f>
        <v>0</v>
      </c>
      <c r="F73" s="33">
        <f>Cameroun!F40+Centrafrique!F40+Congo!F40+Gabon!F40+'Guinée Equatoriale'!F40+Tchad!F40</f>
        <v>0</v>
      </c>
      <c r="G73" s="33">
        <f>Cameroun!G40+Centrafrique!G40+Congo!G40+Gabon!G40+'Guinée Equatoriale'!G40+Tchad!G40</f>
        <v>0</v>
      </c>
      <c r="H73" s="33">
        <f>Cameroun!H40+Centrafrique!H40+Congo!H40+Gabon!H40+'Guinée Equatoriale'!H40+Tchad!H40</f>
        <v>0</v>
      </c>
      <c r="I73" s="33">
        <f>Cameroun!I40+Centrafrique!I40+Congo!I40+Gabon!I40+'Guinée Equatoriale'!I40+Tchad!I40</f>
        <v>0</v>
      </c>
      <c r="J73" s="36">
        <f>SUM(B73:I73)</f>
        <v>0</v>
      </c>
      <c r="K73" s="37">
        <f>B73*500+C73*100+D73*50+E73*25+F73*10+G73*5+H73*2+I73*1</f>
        <v>0</v>
      </c>
    </row>
    <row r="74" spans="1:11" ht="20.100000000000001" customHeight="1" x14ac:dyDescent="0.2">
      <c r="A74" s="11" t="s">
        <v>5</v>
      </c>
      <c r="B74" s="33">
        <f>Cameroun!B41+Centrafrique!B41+Congo!B41+Gabon!B41+'Guinée Equatoriale'!B41+Tchad!B41</f>
        <v>0</v>
      </c>
      <c r="C74" s="33">
        <f>Cameroun!C41+Centrafrique!C41+Congo!C41+Gabon!C41+'Guinée Equatoriale'!C41+Tchad!C41</f>
        <v>0</v>
      </c>
      <c r="D74" s="33">
        <f>Cameroun!D41+Centrafrique!D41+Congo!D41+Gabon!D41+'Guinée Equatoriale'!D41+Tchad!D41</f>
        <v>0</v>
      </c>
      <c r="E74" s="33">
        <f>Cameroun!E41+Centrafrique!E41+Congo!E41+Gabon!E41+'Guinée Equatoriale'!E41+Tchad!E41</f>
        <v>0</v>
      </c>
      <c r="F74" s="33">
        <f>Cameroun!F41+Centrafrique!F41+Congo!F41+Gabon!F41+'Guinée Equatoriale'!F41+Tchad!F41</f>
        <v>0</v>
      </c>
      <c r="G74" s="33">
        <f>Cameroun!G41+Centrafrique!G41+Congo!G41+Gabon!G41+'Guinée Equatoriale'!G41+Tchad!G41</f>
        <v>0</v>
      </c>
      <c r="H74" s="33">
        <f>Cameroun!H41+Centrafrique!H41+Congo!H41+Gabon!H41+'Guinée Equatoriale'!H41+Tchad!H41</f>
        <v>0</v>
      </c>
      <c r="I74" s="33">
        <f>Cameroun!I41+Centrafrique!I41+Congo!I41+Gabon!I41+'Guinée Equatoriale'!I41+Tchad!I41</f>
        <v>0</v>
      </c>
      <c r="J74" s="36">
        <f t="shared" ref="J74:J84" si="6">SUM(B74:I74)</f>
        <v>0</v>
      </c>
      <c r="K74" s="37">
        <f t="shared" ref="K74:K84" si="7">B74*500+C74*100+D74*50+E74*25+F74*10+G74*5+H74*2+I74*1</f>
        <v>0</v>
      </c>
    </row>
    <row r="75" spans="1:11" ht="20.100000000000001" customHeight="1" x14ac:dyDescent="0.2">
      <c r="A75" s="11" t="s">
        <v>6</v>
      </c>
      <c r="B75" s="33">
        <f>Cameroun!B42+Centrafrique!B42+Congo!B42+Gabon!B42+'Guinée Equatoriale'!B42+Tchad!B42</f>
        <v>0</v>
      </c>
      <c r="C75" s="33">
        <f>Cameroun!C42+Centrafrique!C42+Congo!C42+Gabon!C42+'Guinée Equatoriale'!C42+Tchad!C42</f>
        <v>0</v>
      </c>
      <c r="D75" s="33">
        <f>Cameroun!D42+Centrafrique!D42+Congo!D42+Gabon!D42+'Guinée Equatoriale'!D42+Tchad!D42</f>
        <v>0</v>
      </c>
      <c r="E75" s="33">
        <f>Cameroun!E42+Centrafrique!E42+Congo!E42+Gabon!E42+'Guinée Equatoriale'!E42+Tchad!E42</f>
        <v>0</v>
      </c>
      <c r="F75" s="33">
        <f>Cameroun!F42+Centrafrique!F42+Congo!F42+Gabon!F42+'Guinée Equatoriale'!F42+Tchad!F42</f>
        <v>0</v>
      </c>
      <c r="G75" s="33">
        <f>Cameroun!G42+Centrafrique!G42+Congo!G42+Gabon!G42+'Guinée Equatoriale'!G42+Tchad!G42</f>
        <v>0</v>
      </c>
      <c r="H75" s="33">
        <f>Cameroun!H42+Centrafrique!H42+Congo!H42+Gabon!H42+'Guinée Equatoriale'!H42+Tchad!H42</f>
        <v>0</v>
      </c>
      <c r="I75" s="33">
        <f>Cameroun!I42+Centrafrique!I42+Congo!I42+Gabon!I42+'Guinée Equatoriale'!I42+Tchad!I42</f>
        <v>0</v>
      </c>
      <c r="J75" s="36">
        <f t="shared" si="6"/>
        <v>0</v>
      </c>
      <c r="K75" s="37">
        <f t="shared" si="7"/>
        <v>0</v>
      </c>
    </row>
    <row r="76" spans="1:11" ht="20.100000000000001" customHeight="1" x14ac:dyDescent="0.2">
      <c r="A76" s="11" t="s">
        <v>7</v>
      </c>
      <c r="B76" s="33">
        <f>Cameroun!B43+Centrafrique!B43+Congo!B43+Gabon!B43+'Guinée Equatoriale'!B43+Tchad!B43</f>
        <v>0</v>
      </c>
      <c r="C76" s="33">
        <f>Cameroun!C43+Centrafrique!C43+Congo!C43+Gabon!C43+'Guinée Equatoriale'!C43+Tchad!C43</f>
        <v>0</v>
      </c>
      <c r="D76" s="33">
        <f>Cameroun!D43+Centrafrique!D43+Congo!D43+Gabon!D43+'Guinée Equatoriale'!D43+Tchad!D43</f>
        <v>0</v>
      </c>
      <c r="E76" s="33">
        <f>Cameroun!E43+Centrafrique!E43+Congo!E43+Gabon!E43+'Guinée Equatoriale'!E43+Tchad!E43</f>
        <v>0</v>
      </c>
      <c r="F76" s="33">
        <f>Cameroun!F43+Centrafrique!F43+Congo!F43+Gabon!F43+'Guinée Equatoriale'!F43+Tchad!F43</f>
        <v>0</v>
      </c>
      <c r="G76" s="33">
        <f>Cameroun!G43+Centrafrique!G43+Congo!G43+Gabon!G43+'Guinée Equatoriale'!G43+Tchad!G43</f>
        <v>0</v>
      </c>
      <c r="H76" s="33">
        <f>Cameroun!H43+Centrafrique!H43+Congo!H43+Gabon!H43+'Guinée Equatoriale'!H43+Tchad!H43</f>
        <v>0</v>
      </c>
      <c r="I76" s="33">
        <f>Cameroun!I43+Centrafrique!I43+Congo!I43+Gabon!I43+'Guinée Equatoriale'!I43+Tchad!I43</f>
        <v>0</v>
      </c>
      <c r="J76" s="36">
        <f t="shared" si="6"/>
        <v>0</v>
      </c>
      <c r="K76" s="37">
        <f t="shared" si="7"/>
        <v>0</v>
      </c>
    </row>
    <row r="77" spans="1:11" ht="20.100000000000001" customHeight="1" x14ac:dyDescent="0.2">
      <c r="A77" s="11" t="s">
        <v>8</v>
      </c>
      <c r="B77" s="33">
        <f>Cameroun!B44+Centrafrique!B44+Congo!B44+Gabon!B44+'Guinée Equatoriale'!B44+Tchad!B44</f>
        <v>0</v>
      </c>
      <c r="C77" s="33">
        <f>Cameroun!C44+Centrafrique!C44+Congo!C44+Gabon!C44+'Guinée Equatoriale'!C44+Tchad!C44</f>
        <v>0</v>
      </c>
      <c r="D77" s="33">
        <f>Cameroun!D44+Centrafrique!D44+Congo!D44+Gabon!D44+'Guinée Equatoriale'!D44+Tchad!D44</f>
        <v>0</v>
      </c>
      <c r="E77" s="33">
        <f>Cameroun!E44+Centrafrique!E44+Congo!E44+Gabon!E44+'Guinée Equatoriale'!E44+Tchad!E44</f>
        <v>0</v>
      </c>
      <c r="F77" s="33">
        <f>Cameroun!F44+Centrafrique!F44+Congo!F44+Gabon!F44+'Guinée Equatoriale'!F44+Tchad!F44</f>
        <v>0</v>
      </c>
      <c r="G77" s="33">
        <f>Cameroun!G44+Centrafrique!G44+Congo!G44+Gabon!G44+'Guinée Equatoriale'!G44+Tchad!G44</f>
        <v>0</v>
      </c>
      <c r="H77" s="33">
        <f>Cameroun!H44+Centrafrique!H44+Congo!H44+Gabon!H44+'Guinée Equatoriale'!H44+Tchad!H44</f>
        <v>0</v>
      </c>
      <c r="I77" s="33">
        <f>Cameroun!I44+Centrafrique!I44+Congo!I44+Gabon!I44+'Guinée Equatoriale'!I44+Tchad!I44</f>
        <v>0</v>
      </c>
      <c r="J77" s="36">
        <f t="shared" si="6"/>
        <v>0</v>
      </c>
      <c r="K77" s="37">
        <f t="shared" si="7"/>
        <v>0</v>
      </c>
    </row>
    <row r="78" spans="1:11" ht="20.100000000000001" customHeight="1" x14ac:dyDescent="0.2">
      <c r="A78" s="11" t="s">
        <v>9</v>
      </c>
      <c r="B78" s="33">
        <f>Cameroun!B45+Centrafrique!B45+Congo!B45+Gabon!B45+'Guinée Equatoriale'!B45+Tchad!B45</f>
        <v>0</v>
      </c>
      <c r="C78" s="33">
        <f>Cameroun!C45+Centrafrique!C45+Congo!C45+Gabon!C45+'Guinée Equatoriale'!C45+Tchad!C45</f>
        <v>0</v>
      </c>
      <c r="D78" s="33">
        <f>Cameroun!D45+Centrafrique!D45+Congo!D45+Gabon!D45+'Guinée Equatoriale'!D45+Tchad!D45</f>
        <v>0</v>
      </c>
      <c r="E78" s="33">
        <f>Cameroun!E45+Centrafrique!E45+Congo!E45+Gabon!E45+'Guinée Equatoriale'!E45+Tchad!E45</f>
        <v>0</v>
      </c>
      <c r="F78" s="33">
        <f>Cameroun!F45+Centrafrique!F45+Congo!F45+Gabon!F45+'Guinée Equatoriale'!F45+Tchad!F45</f>
        <v>0</v>
      </c>
      <c r="G78" s="33">
        <f>Cameroun!G45+Centrafrique!G45+Congo!G45+Gabon!G45+'Guinée Equatoriale'!G45+Tchad!G45</f>
        <v>0</v>
      </c>
      <c r="H78" s="33">
        <f>Cameroun!H45+Centrafrique!H45+Congo!H45+Gabon!H45+'Guinée Equatoriale'!H45+Tchad!H45</f>
        <v>0</v>
      </c>
      <c r="I78" s="33">
        <f>Cameroun!I45+Centrafrique!I45+Congo!I45+Gabon!I45+'Guinée Equatoriale'!I45+Tchad!I45</f>
        <v>0</v>
      </c>
      <c r="J78" s="36">
        <f t="shared" si="6"/>
        <v>0</v>
      </c>
      <c r="K78" s="37">
        <f t="shared" si="7"/>
        <v>0</v>
      </c>
    </row>
    <row r="79" spans="1:11" ht="20.100000000000001" customHeight="1" x14ac:dyDescent="0.2">
      <c r="A79" s="11" t="s">
        <v>10</v>
      </c>
      <c r="B79" s="33">
        <f>Cameroun!B46+Centrafrique!B46+Congo!B46+Gabon!B46+'Guinée Equatoriale'!B46+Tchad!B46</f>
        <v>0</v>
      </c>
      <c r="C79" s="33">
        <f>Cameroun!C46+Centrafrique!C46+Congo!C46+Gabon!C46+'Guinée Equatoriale'!C46+Tchad!C46</f>
        <v>0</v>
      </c>
      <c r="D79" s="33">
        <f>Cameroun!D46+Centrafrique!D46+Congo!D46+Gabon!D46+'Guinée Equatoriale'!D46+Tchad!D46</f>
        <v>0</v>
      </c>
      <c r="E79" s="33">
        <f>Cameroun!E46+Centrafrique!E46+Congo!E46+Gabon!E46+'Guinée Equatoriale'!E46+Tchad!E46</f>
        <v>0</v>
      </c>
      <c r="F79" s="33">
        <f>Cameroun!F46+Centrafrique!F46+Congo!F46+Gabon!F46+'Guinée Equatoriale'!F46+Tchad!F46</f>
        <v>0</v>
      </c>
      <c r="G79" s="33">
        <f>Cameroun!G46+Centrafrique!G46+Congo!G46+Gabon!G46+'Guinée Equatoriale'!G46+Tchad!G46</f>
        <v>0</v>
      </c>
      <c r="H79" s="33">
        <f>Cameroun!H46+Centrafrique!H46+Congo!H46+Gabon!H46+'Guinée Equatoriale'!H46+Tchad!H46</f>
        <v>0</v>
      </c>
      <c r="I79" s="33">
        <f>Cameroun!I46+Centrafrique!I46+Congo!I46+Gabon!I46+'Guinée Equatoriale'!I46+Tchad!I46</f>
        <v>0</v>
      </c>
      <c r="J79" s="36">
        <f t="shared" si="6"/>
        <v>0</v>
      </c>
      <c r="K79" s="37">
        <f t="shared" si="7"/>
        <v>0</v>
      </c>
    </row>
    <row r="80" spans="1:11" ht="20.100000000000001" customHeight="1" x14ac:dyDescent="0.2">
      <c r="A80" s="11" t="s">
        <v>11</v>
      </c>
      <c r="B80" s="33">
        <f>Cameroun!B47+Centrafrique!B47+Congo!B47+Gabon!B47+'Guinée Equatoriale'!B47+Tchad!B47</f>
        <v>0</v>
      </c>
      <c r="C80" s="33">
        <f>Cameroun!C47+Centrafrique!C47+Congo!C47+Gabon!C47+'Guinée Equatoriale'!C47+Tchad!C47</f>
        <v>0</v>
      </c>
      <c r="D80" s="33">
        <f>Cameroun!D47+Centrafrique!D47+Congo!D47+Gabon!D47+'Guinée Equatoriale'!D47+Tchad!D47</f>
        <v>0</v>
      </c>
      <c r="E80" s="33">
        <f>Cameroun!E47+Centrafrique!E47+Congo!E47+Gabon!E47+'Guinée Equatoriale'!E47+Tchad!E47</f>
        <v>0</v>
      </c>
      <c r="F80" s="33">
        <f>Cameroun!F47+Centrafrique!F47+Congo!F47+Gabon!F47+'Guinée Equatoriale'!F47+Tchad!F47</f>
        <v>0</v>
      </c>
      <c r="G80" s="33">
        <f>Cameroun!G47+Centrafrique!G47+Congo!G47+Gabon!G47+'Guinée Equatoriale'!G47+Tchad!G47</f>
        <v>0</v>
      </c>
      <c r="H80" s="33">
        <f>Cameroun!H47+Centrafrique!H47+Congo!H47+Gabon!H47+'Guinée Equatoriale'!H47+Tchad!H47</f>
        <v>0</v>
      </c>
      <c r="I80" s="33">
        <f>Cameroun!I47+Centrafrique!I47+Congo!I47+Gabon!I47+'Guinée Equatoriale'!I47+Tchad!I47</f>
        <v>0</v>
      </c>
      <c r="J80" s="36">
        <f t="shared" si="6"/>
        <v>0</v>
      </c>
      <c r="K80" s="37">
        <f t="shared" si="7"/>
        <v>0</v>
      </c>
    </row>
    <row r="81" spans="1:11" ht="20.100000000000001" customHeight="1" x14ac:dyDescent="0.2">
      <c r="A81" s="11" t="s">
        <v>12</v>
      </c>
      <c r="B81" s="33">
        <f>Cameroun!B48+Centrafrique!B48+Congo!B48+Gabon!B48+'Guinée Equatoriale'!B48+Tchad!B48</f>
        <v>0</v>
      </c>
      <c r="C81" s="33">
        <f>Cameroun!C48+Centrafrique!C48+Congo!C48+Gabon!C48+'Guinée Equatoriale'!C48+Tchad!C48</f>
        <v>0</v>
      </c>
      <c r="D81" s="33">
        <f>Cameroun!D48+Centrafrique!D48+Congo!D48+Gabon!D48+'Guinée Equatoriale'!D48+Tchad!D48</f>
        <v>0</v>
      </c>
      <c r="E81" s="33">
        <f>Cameroun!E48+Centrafrique!E48+Congo!E48+Gabon!E48+'Guinée Equatoriale'!E48+Tchad!E48</f>
        <v>0</v>
      </c>
      <c r="F81" s="33">
        <f>Cameroun!F48+Centrafrique!F48+Congo!F48+Gabon!F48+'Guinée Equatoriale'!F48+Tchad!F48</f>
        <v>0</v>
      </c>
      <c r="G81" s="33">
        <f>Cameroun!G48+Centrafrique!G48+Congo!G48+Gabon!G48+'Guinée Equatoriale'!G48+Tchad!G48</f>
        <v>0</v>
      </c>
      <c r="H81" s="33">
        <f>Cameroun!H48+Centrafrique!H48+Congo!H48+Gabon!H48+'Guinée Equatoriale'!H48+Tchad!H48</f>
        <v>0</v>
      </c>
      <c r="I81" s="33">
        <f>Cameroun!I48+Centrafrique!I48+Congo!I48+Gabon!I48+'Guinée Equatoriale'!I48+Tchad!I48</f>
        <v>0</v>
      </c>
      <c r="J81" s="36">
        <f t="shared" si="6"/>
        <v>0</v>
      </c>
      <c r="K81" s="37">
        <f t="shared" si="7"/>
        <v>0</v>
      </c>
    </row>
    <row r="82" spans="1:11" ht="20.100000000000001" customHeight="1" x14ac:dyDescent="0.2">
      <c r="A82" s="11" t="s">
        <v>13</v>
      </c>
      <c r="B82" s="33">
        <f>Cameroun!B49+Centrafrique!B49+Congo!B49+Gabon!B49+'Guinée Equatoriale'!B49+Tchad!B49</f>
        <v>0</v>
      </c>
      <c r="C82" s="33">
        <f>Cameroun!C49+Centrafrique!C49+Congo!C49+Gabon!C49+'Guinée Equatoriale'!C49+Tchad!C49</f>
        <v>0</v>
      </c>
      <c r="D82" s="33">
        <f>Cameroun!D49+Centrafrique!D49+Congo!D49+Gabon!D49+'Guinée Equatoriale'!D49+Tchad!D49</f>
        <v>0</v>
      </c>
      <c r="E82" s="33">
        <f>Cameroun!E49+Centrafrique!E49+Congo!E49+Gabon!E49+'Guinée Equatoriale'!E49+Tchad!E49</f>
        <v>0</v>
      </c>
      <c r="F82" s="33">
        <f>Cameroun!F49+Centrafrique!F49+Congo!F49+Gabon!F49+'Guinée Equatoriale'!F49+Tchad!F49</f>
        <v>0</v>
      </c>
      <c r="G82" s="33">
        <f>Cameroun!G49+Centrafrique!G49+Congo!G49+Gabon!G49+'Guinée Equatoriale'!G49+Tchad!G49</f>
        <v>0</v>
      </c>
      <c r="H82" s="33">
        <f>Cameroun!H49+Centrafrique!H49+Congo!H49+Gabon!H49+'Guinée Equatoriale'!H49+Tchad!H49</f>
        <v>0</v>
      </c>
      <c r="I82" s="33">
        <f>Cameroun!I49+Centrafrique!I49+Congo!I49+Gabon!I49+'Guinée Equatoriale'!I49+Tchad!I49</f>
        <v>0</v>
      </c>
      <c r="J82" s="36">
        <f t="shared" si="6"/>
        <v>0</v>
      </c>
      <c r="K82" s="37">
        <f t="shared" si="7"/>
        <v>0</v>
      </c>
    </row>
    <row r="83" spans="1:11" ht="20.100000000000001" customHeight="1" x14ac:dyDescent="0.2">
      <c r="A83" s="11" t="s">
        <v>14</v>
      </c>
      <c r="B83" s="33">
        <f>Cameroun!B50+Centrafrique!B50+Congo!B50+Gabon!B50+'Guinée Equatoriale'!B50+Tchad!B50</f>
        <v>0</v>
      </c>
      <c r="C83" s="33">
        <f>Cameroun!C50+Centrafrique!C50+Congo!C50+Gabon!C50+'Guinée Equatoriale'!C50+Tchad!C50</f>
        <v>0</v>
      </c>
      <c r="D83" s="33">
        <f>Cameroun!D50+Centrafrique!D50+Congo!D50+Gabon!D50+'Guinée Equatoriale'!D50+Tchad!D50</f>
        <v>0</v>
      </c>
      <c r="E83" s="33">
        <f>Cameroun!E50+Centrafrique!E50+Congo!E50+Gabon!E50+'Guinée Equatoriale'!E50+Tchad!E50</f>
        <v>0</v>
      </c>
      <c r="F83" s="33">
        <f>Cameroun!F50+Centrafrique!F50+Congo!F50+Gabon!F50+'Guinée Equatoriale'!F50+Tchad!F50</f>
        <v>0</v>
      </c>
      <c r="G83" s="33">
        <f>Cameroun!G50+Centrafrique!G50+Congo!G50+Gabon!G50+'Guinée Equatoriale'!G50+Tchad!G50</f>
        <v>0</v>
      </c>
      <c r="H83" s="33">
        <f>Cameroun!H50+Centrafrique!H50+Congo!H50+Gabon!H50+'Guinée Equatoriale'!H50+Tchad!H50</f>
        <v>0</v>
      </c>
      <c r="I83" s="33">
        <f>Cameroun!I50+Centrafrique!I50+Congo!I50+Gabon!I50+'Guinée Equatoriale'!I50+Tchad!I50</f>
        <v>0</v>
      </c>
      <c r="J83" s="36">
        <f t="shared" si="6"/>
        <v>0</v>
      </c>
      <c r="K83" s="37">
        <f t="shared" si="7"/>
        <v>0</v>
      </c>
    </row>
    <row r="84" spans="1:11" ht="20.100000000000001" customHeight="1" thickBot="1" x14ac:dyDescent="0.25">
      <c r="A84" s="11" t="s">
        <v>15</v>
      </c>
      <c r="B84" s="33">
        <f>Cameroun!B51+Centrafrique!B51+Congo!B51+Gabon!B51+'Guinée Equatoriale'!B51+Tchad!B51</f>
        <v>2162</v>
      </c>
      <c r="C84" s="33">
        <f>Cameroun!C51+Centrafrique!C51+Congo!C51+Gabon!C51+'Guinée Equatoriale'!C51+Tchad!C51</f>
        <v>97</v>
      </c>
      <c r="D84" s="33">
        <f>Cameroun!D51+Centrafrique!D51+Congo!D51+Gabon!D51+'Guinée Equatoriale'!D51+Tchad!D51</f>
        <v>107</v>
      </c>
      <c r="E84" s="33">
        <f>Cameroun!E51+Centrafrique!E51+Congo!E51+Gabon!E51+'Guinée Equatoriale'!E51+Tchad!E51</f>
        <v>58</v>
      </c>
      <c r="F84" s="33">
        <f>Cameroun!F51+Centrafrique!F51+Congo!F51+Gabon!F51+'Guinée Equatoriale'!F51+Tchad!F51</f>
        <v>173</v>
      </c>
      <c r="G84" s="33">
        <f>Cameroun!G51+Centrafrique!G51+Congo!G51+Gabon!G51+'Guinée Equatoriale'!G51+Tchad!G51</f>
        <v>56</v>
      </c>
      <c r="H84" s="33">
        <f>Cameroun!H51+Centrafrique!H51+Congo!H51+Gabon!H51+'Guinée Equatoriale'!H51+Tchad!H51</f>
        <v>23</v>
      </c>
      <c r="I84" s="33">
        <f>Cameroun!I51+Centrafrique!I51+Congo!I51+Gabon!I51+'Guinée Equatoriale'!I51+Tchad!I51</f>
        <v>110</v>
      </c>
      <c r="J84" s="36">
        <f t="shared" si="6"/>
        <v>2786</v>
      </c>
      <c r="K84" s="37">
        <f t="shared" si="7"/>
        <v>1099666</v>
      </c>
    </row>
    <row r="85" spans="1:11" ht="20.100000000000001" customHeight="1" thickBot="1" x14ac:dyDescent="0.25">
      <c r="A85" s="12" t="s">
        <v>16</v>
      </c>
      <c r="B85" s="22">
        <f t="shared" ref="B85:K85" si="8">SUM(B73:B84)</f>
        <v>2162</v>
      </c>
      <c r="C85" s="22">
        <f t="shared" si="8"/>
        <v>97</v>
      </c>
      <c r="D85" s="22">
        <f t="shared" si="8"/>
        <v>107</v>
      </c>
      <c r="E85" s="22">
        <f t="shared" si="8"/>
        <v>58</v>
      </c>
      <c r="F85" s="22">
        <f t="shared" si="8"/>
        <v>173</v>
      </c>
      <c r="G85" s="22">
        <f t="shared" si="8"/>
        <v>56</v>
      </c>
      <c r="H85" s="22">
        <f>SUM(H73:H84)</f>
        <v>23</v>
      </c>
      <c r="I85" s="22">
        <f>SUM(I73:I84)</f>
        <v>110</v>
      </c>
      <c r="J85" s="22">
        <f t="shared" si="8"/>
        <v>2786</v>
      </c>
      <c r="K85" s="25">
        <f t="shared" si="8"/>
        <v>1099666</v>
      </c>
    </row>
    <row r="86" spans="1:11" ht="20.100000000000001" customHeight="1" thickTop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0.10000000000000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0.10000000000000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0.10000000000000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0.10000000000000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0.10000000000000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0.10000000000000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0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0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0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0.100000000000001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0.100000000000001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0.10000000000000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0.10000000000000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0.100000000000001" customHeight="1" x14ac:dyDescent="0.2">
      <c r="A104" s="1"/>
      <c r="B104" s="1"/>
      <c r="C104" s="1"/>
      <c r="D104" s="40" t="s">
        <v>18</v>
      </c>
      <c r="E104" s="4"/>
      <c r="F104" s="4"/>
      <c r="G104" s="1"/>
      <c r="H104" s="1"/>
      <c r="I104" s="1"/>
      <c r="J104" s="1"/>
      <c r="K104" s="1"/>
    </row>
    <row r="105" spans="1:11" ht="20.100000000000001" customHeight="1" thickBot="1" x14ac:dyDescent="0.25">
      <c r="A105" s="4" t="s">
        <v>22</v>
      </c>
      <c r="B105" s="4"/>
      <c r="C105" s="4"/>
      <c r="D105" s="4"/>
      <c r="E105" s="5" t="s">
        <v>27</v>
      </c>
      <c r="F105" s="4"/>
      <c r="G105" s="4"/>
      <c r="H105" s="4"/>
      <c r="I105" s="4"/>
      <c r="J105" s="3"/>
      <c r="K105" s="6" t="str">
        <f>K71</f>
        <v>Exercice : 2023</v>
      </c>
    </row>
    <row r="106" spans="1:11" ht="20.100000000000001" customHeight="1" thickTop="1" thickBot="1" x14ac:dyDescent="0.25">
      <c r="A106" s="7" t="s">
        <v>1</v>
      </c>
      <c r="B106" s="8">
        <v>500</v>
      </c>
      <c r="C106" s="8">
        <v>100</v>
      </c>
      <c r="D106" s="8">
        <v>50</v>
      </c>
      <c r="E106" s="8">
        <v>25</v>
      </c>
      <c r="F106" s="9">
        <v>10</v>
      </c>
      <c r="G106" s="9">
        <v>5</v>
      </c>
      <c r="H106" s="9">
        <v>2</v>
      </c>
      <c r="I106" s="9">
        <v>1</v>
      </c>
      <c r="J106" s="9" t="s">
        <v>2</v>
      </c>
      <c r="K106" s="10" t="s">
        <v>3</v>
      </c>
    </row>
    <row r="107" spans="1:11" ht="20.100000000000001" customHeight="1" x14ac:dyDescent="0.2">
      <c r="A107" s="11" t="s">
        <v>4</v>
      </c>
      <c r="B107" s="33">
        <f>Cameroun!B58+Centrafrique!B58+Congo!B58+Gabon!B58+'Guinée Equatoriale'!B58+Tchad!B58</f>
        <v>0</v>
      </c>
      <c r="C107" s="33">
        <f>Cameroun!C58+Centrafrique!C58+Congo!C58+Gabon!C58+'Guinée Equatoriale'!C58+Tchad!C58</f>
        <v>0</v>
      </c>
      <c r="D107" s="33">
        <f>Cameroun!D58+Centrafrique!D58+Congo!D58+Gabon!D58+'Guinée Equatoriale'!D58+Tchad!D58</f>
        <v>0</v>
      </c>
      <c r="E107" s="33">
        <f>Cameroun!E58+Centrafrique!E58+Congo!E58+Gabon!E58+'Guinée Equatoriale'!E58+Tchad!E58</f>
        <v>0</v>
      </c>
      <c r="F107" s="33">
        <f>Cameroun!F58+Centrafrique!F58+Congo!F58+Gabon!F58+'Guinée Equatoriale'!F58+Tchad!F58</f>
        <v>0</v>
      </c>
      <c r="G107" s="33">
        <f>Cameroun!G58+Centrafrique!G58+Congo!G58+Gabon!G58+'Guinée Equatoriale'!G58+Tchad!G58</f>
        <v>0</v>
      </c>
      <c r="H107" s="33">
        <f>Cameroun!H58+Centrafrique!H58+Congo!H58+Gabon!H58+'Guinée Equatoriale'!H58+Tchad!H58</f>
        <v>0</v>
      </c>
      <c r="I107" s="33">
        <f>Cameroun!I58+Centrafrique!I58+Congo!I58+Gabon!I58+'Guinée Equatoriale'!I58+Tchad!I58</f>
        <v>0</v>
      </c>
      <c r="J107" s="36">
        <f>SUM(B107:I107)</f>
        <v>0</v>
      </c>
      <c r="K107" s="37">
        <f>B107*500+C107*100+D107*50+E107*25+F107*10+G107*5+H107*2+I107*1</f>
        <v>0</v>
      </c>
    </row>
    <row r="108" spans="1:11" ht="20.100000000000001" customHeight="1" x14ac:dyDescent="0.2">
      <c r="A108" s="11" t="s">
        <v>5</v>
      </c>
      <c r="B108" s="33">
        <f>Cameroun!B59+Centrafrique!B59+Congo!B59+Gabon!B59+'Guinée Equatoriale'!B59+Tchad!B59</f>
        <v>0</v>
      </c>
      <c r="C108" s="33">
        <f>Cameroun!C59+Centrafrique!C59+Congo!C59+Gabon!C59+'Guinée Equatoriale'!C59+Tchad!C59</f>
        <v>0</v>
      </c>
      <c r="D108" s="33">
        <f>Cameroun!D59+Centrafrique!D59+Congo!D59+Gabon!D59+'Guinée Equatoriale'!D59+Tchad!D59</f>
        <v>0</v>
      </c>
      <c r="E108" s="33">
        <f>Cameroun!E59+Centrafrique!E59+Congo!E59+Gabon!E59+'Guinée Equatoriale'!E59+Tchad!E59</f>
        <v>0</v>
      </c>
      <c r="F108" s="33">
        <f>Cameroun!F59+Centrafrique!F59+Congo!F59+Gabon!F59+'Guinée Equatoriale'!F59+Tchad!F59</f>
        <v>0</v>
      </c>
      <c r="G108" s="33">
        <f>Cameroun!G59+Centrafrique!G59+Congo!G59+Gabon!G59+'Guinée Equatoriale'!G59+Tchad!G59</f>
        <v>0</v>
      </c>
      <c r="H108" s="33">
        <f>Cameroun!H59+Centrafrique!H59+Congo!H59+Gabon!H59+'Guinée Equatoriale'!H59+Tchad!H59</f>
        <v>0</v>
      </c>
      <c r="I108" s="33">
        <f>Cameroun!I59+Centrafrique!I59+Congo!I59+Gabon!I59+'Guinée Equatoriale'!I59+Tchad!I59</f>
        <v>0</v>
      </c>
      <c r="J108" s="36">
        <f t="shared" ref="J108:J118" si="9">SUM(B108:I108)</f>
        <v>0</v>
      </c>
      <c r="K108" s="37">
        <f t="shared" ref="K108:K118" si="10">B108*500+C108*100+D108*50+E108*25+F108*10+G108*5+H108*2+I108*1</f>
        <v>0</v>
      </c>
    </row>
    <row r="109" spans="1:11" ht="20.100000000000001" customHeight="1" x14ac:dyDescent="0.2">
      <c r="A109" s="11" t="s">
        <v>6</v>
      </c>
      <c r="B109" s="33">
        <f>Cameroun!B60+Centrafrique!B60+Congo!B60+Gabon!B60+'Guinée Equatoriale'!B60+Tchad!B60</f>
        <v>0</v>
      </c>
      <c r="C109" s="33">
        <f>Cameroun!C60+Centrafrique!C60+Congo!C60+Gabon!C60+'Guinée Equatoriale'!C60+Tchad!C60</f>
        <v>0</v>
      </c>
      <c r="D109" s="33">
        <f>Cameroun!D60+Centrafrique!D60+Congo!D60+Gabon!D60+'Guinée Equatoriale'!D60+Tchad!D60</f>
        <v>0</v>
      </c>
      <c r="E109" s="33">
        <f>Cameroun!E60+Centrafrique!E60+Congo!E60+Gabon!E60+'Guinée Equatoriale'!E60+Tchad!E60</f>
        <v>0</v>
      </c>
      <c r="F109" s="33">
        <f>Cameroun!F60+Centrafrique!F60+Congo!F60+Gabon!F60+'Guinée Equatoriale'!F60+Tchad!F60</f>
        <v>0</v>
      </c>
      <c r="G109" s="33">
        <f>Cameroun!G60+Centrafrique!G60+Congo!G60+Gabon!G60+'Guinée Equatoriale'!G60+Tchad!G60</f>
        <v>0</v>
      </c>
      <c r="H109" s="33">
        <f>Cameroun!H60+Centrafrique!H60+Congo!H60+Gabon!H60+'Guinée Equatoriale'!H60+Tchad!H60</f>
        <v>0</v>
      </c>
      <c r="I109" s="33">
        <f>Cameroun!I60+Centrafrique!I60+Congo!I60+Gabon!I60+'Guinée Equatoriale'!I60+Tchad!I60</f>
        <v>0</v>
      </c>
      <c r="J109" s="36">
        <f t="shared" si="9"/>
        <v>0</v>
      </c>
      <c r="K109" s="37">
        <f t="shared" si="10"/>
        <v>0</v>
      </c>
    </row>
    <row r="110" spans="1:11" ht="20.100000000000001" customHeight="1" x14ac:dyDescent="0.2">
      <c r="A110" s="11" t="s">
        <v>7</v>
      </c>
      <c r="B110" s="33">
        <f>Cameroun!B61+Centrafrique!B61+Congo!B61+Gabon!B61+'Guinée Equatoriale'!B61+Tchad!B61</f>
        <v>0</v>
      </c>
      <c r="C110" s="33">
        <f>Cameroun!C61+Centrafrique!C61+Congo!C61+Gabon!C61+'Guinée Equatoriale'!C61+Tchad!C61</f>
        <v>0</v>
      </c>
      <c r="D110" s="33">
        <f>Cameroun!D61+Centrafrique!D61+Congo!D61+Gabon!D61+'Guinée Equatoriale'!D61+Tchad!D61</f>
        <v>0</v>
      </c>
      <c r="E110" s="33">
        <f>Cameroun!E61+Centrafrique!E61+Congo!E61+Gabon!E61+'Guinée Equatoriale'!E61+Tchad!E61</f>
        <v>0</v>
      </c>
      <c r="F110" s="33">
        <f>Cameroun!F61+Centrafrique!F61+Congo!F61+Gabon!F61+'Guinée Equatoriale'!F61+Tchad!F61</f>
        <v>0</v>
      </c>
      <c r="G110" s="33">
        <f>Cameroun!G61+Centrafrique!G61+Congo!G61+Gabon!G61+'Guinée Equatoriale'!G61+Tchad!G61</f>
        <v>0</v>
      </c>
      <c r="H110" s="33">
        <f>Cameroun!H61+Centrafrique!H61+Congo!H61+Gabon!H61+'Guinée Equatoriale'!H61+Tchad!H61</f>
        <v>0</v>
      </c>
      <c r="I110" s="33">
        <f>Cameroun!I61+Centrafrique!I61+Congo!I61+Gabon!I61+'Guinée Equatoriale'!I61+Tchad!I61</f>
        <v>0</v>
      </c>
      <c r="J110" s="36">
        <f t="shared" si="9"/>
        <v>0</v>
      </c>
      <c r="K110" s="37">
        <f t="shared" si="10"/>
        <v>0</v>
      </c>
    </row>
    <row r="111" spans="1:11" ht="20.100000000000001" customHeight="1" x14ac:dyDescent="0.2">
      <c r="A111" s="11" t="s">
        <v>8</v>
      </c>
      <c r="B111" s="33">
        <f>Cameroun!B62+Centrafrique!B62+Congo!B62+Gabon!B62+'Guinée Equatoriale'!B62+Tchad!B62</f>
        <v>0</v>
      </c>
      <c r="C111" s="33">
        <f>Cameroun!C62+Centrafrique!C62+Congo!C62+Gabon!C62+'Guinée Equatoriale'!C62+Tchad!C62</f>
        <v>0</v>
      </c>
      <c r="D111" s="33">
        <f>Cameroun!D62+Centrafrique!D62+Congo!D62+Gabon!D62+'Guinée Equatoriale'!D62+Tchad!D62</f>
        <v>0</v>
      </c>
      <c r="E111" s="33">
        <f>Cameroun!E62+Centrafrique!E62+Congo!E62+Gabon!E62+'Guinée Equatoriale'!E62+Tchad!E62</f>
        <v>0</v>
      </c>
      <c r="F111" s="33">
        <f>Cameroun!F62+Centrafrique!F62+Congo!F62+Gabon!F62+'Guinée Equatoriale'!F62+Tchad!F62</f>
        <v>0</v>
      </c>
      <c r="G111" s="33">
        <f>Cameroun!G62+Centrafrique!G62+Congo!G62+Gabon!G62+'Guinée Equatoriale'!G62+Tchad!G62</f>
        <v>0</v>
      </c>
      <c r="H111" s="33">
        <f>Cameroun!H62+Centrafrique!H62+Congo!H62+Gabon!H62+'Guinée Equatoriale'!H62+Tchad!H62</f>
        <v>0</v>
      </c>
      <c r="I111" s="33">
        <f>Cameroun!I62+Centrafrique!I62+Congo!I62+Gabon!I62+'Guinée Equatoriale'!I62+Tchad!I62</f>
        <v>0</v>
      </c>
      <c r="J111" s="36">
        <f t="shared" si="9"/>
        <v>0</v>
      </c>
      <c r="K111" s="37">
        <f t="shared" si="10"/>
        <v>0</v>
      </c>
    </row>
    <row r="112" spans="1:11" ht="20.100000000000001" customHeight="1" x14ac:dyDescent="0.2">
      <c r="A112" s="11" t="s">
        <v>9</v>
      </c>
      <c r="B112" s="33">
        <f>Cameroun!B63+Centrafrique!B63+Congo!B63+Gabon!B63+'Guinée Equatoriale'!B63+Tchad!B63</f>
        <v>0</v>
      </c>
      <c r="C112" s="33">
        <f>Cameroun!C63+Centrafrique!C63+Congo!C63+Gabon!C63+'Guinée Equatoriale'!C63+Tchad!C63</f>
        <v>0</v>
      </c>
      <c r="D112" s="33">
        <f>Cameroun!D63+Centrafrique!D63+Congo!D63+Gabon!D63+'Guinée Equatoriale'!D63+Tchad!D63</f>
        <v>0</v>
      </c>
      <c r="E112" s="33">
        <f>Cameroun!E63+Centrafrique!E63+Congo!E63+Gabon!E63+'Guinée Equatoriale'!E63+Tchad!E63</f>
        <v>0</v>
      </c>
      <c r="F112" s="33">
        <f>Cameroun!F63+Centrafrique!F63+Congo!F63+Gabon!F63+'Guinée Equatoriale'!F63+Tchad!F63</f>
        <v>0</v>
      </c>
      <c r="G112" s="33">
        <f>Cameroun!G63+Centrafrique!G63+Congo!G63+Gabon!G63+'Guinée Equatoriale'!G63+Tchad!G63</f>
        <v>0</v>
      </c>
      <c r="H112" s="33">
        <f>Cameroun!H63+Centrafrique!H63+Congo!H63+Gabon!H63+'Guinée Equatoriale'!H63+Tchad!H63</f>
        <v>0</v>
      </c>
      <c r="I112" s="33">
        <f>Cameroun!I63+Centrafrique!I63+Congo!I63+Gabon!I63+'Guinée Equatoriale'!I63+Tchad!I63</f>
        <v>0</v>
      </c>
      <c r="J112" s="36">
        <f t="shared" si="9"/>
        <v>0</v>
      </c>
      <c r="K112" s="37">
        <f t="shared" si="10"/>
        <v>0</v>
      </c>
    </row>
    <row r="113" spans="1:11" ht="20.100000000000001" customHeight="1" x14ac:dyDescent="0.2">
      <c r="A113" s="11" t="s">
        <v>10</v>
      </c>
      <c r="B113" s="33">
        <f>Cameroun!B64+Centrafrique!B64+Congo!B64+Gabon!B64+'Guinée Equatoriale'!B64+Tchad!B64</f>
        <v>0</v>
      </c>
      <c r="C113" s="33">
        <f>Cameroun!C64+Centrafrique!C64+Congo!C64+Gabon!C64+'Guinée Equatoriale'!C64+Tchad!C64</f>
        <v>0</v>
      </c>
      <c r="D113" s="33">
        <f>Cameroun!D64+Centrafrique!D64+Congo!D64+Gabon!D64+'Guinée Equatoriale'!D64+Tchad!D64</f>
        <v>0</v>
      </c>
      <c r="E113" s="33">
        <f>Cameroun!E64+Centrafrique!E64+Congo!E64+Gabon!E64+'Guinée Equatoriale'!E64+Tchad!E64</f>
        <v>0</v>
      </c>
      <c r="F113" s="33">
        <f>Cameroun!F64+Centrafrique!F64+Congo!F64+Gabon!F64+'Guinée Equatoriale'!F64+Tchad!F64</f>
        <v>0</v>
      </c>
      <c r="G113" s="33">
        <f>Cameroun!G64+Centrafrique!G64+Congo!G64+Gabon!G64+'Guinée Equatoriale'!G64+Tchad!G64</f>
        <v>0</v>
      </c>
      <c r="H113" s="33">
        <f>Cameroun!H64+Centrafrique!H64+Congo!H64+Gabon!H64+'Guinée Equatoriale'!H64+Tchad!H64</f>
        <v>0</v>
      </c>
      <c r="I113" s="33">
        <f>Cameroun!I64+Centrafrique!I64+Congo!I64+Gabon!I64+'Guinée Equatoriale'!I64+Tchad!I64</f>
        <v>0</v>
      </c>
      <c r="J113" s="36">
        <f t="shared" si="9"/>
        <v>0</v>
      </c>
      <c r="K113" s="37">
        <f t="shared" si="10"/>
        <v>0</v>
      </c>
    </row>
    <row r="114" spans="1:11" ht="20.100000000000001" customHeight="1" x14ac:dyDescent="0.2">
      <c r="A114" s="11" t="s">
        <v>11</v>
      </c>
      <c r="B114" s="33">
        <f>Cameroun!B65+Centrafrique!B65+Congo!B65+Gabon!B65+'Guinée Equatoriale'!B65+Tchad!B65</f>
        <v>0</v>
      </c>
      <c r="C114" s="33">
        <f>Cameroun!C65+Centrafrique!C65+Congo!C65+Gabon!C65+'Guinée Equatoriale'!C65+Tchad!C65</f>
        <v>0</v>
      </c>
      <c r="D114" s="33">
        <f>Cameroun!D65+Centrafrique!D65+Congo!D65+Gabon!D65+'Guinée Equatoriale'!D65+Tchad!D65</f>
        <v>0</v>
      </c>
      <c r="E114" s="33">
        <f>Cameroun!E65+Centrafrique!E65+Congo!E65+Gabon!E65+'Guinée Equatoriale'!E65+Tchad!E65</f>
        <v>0</v>
      </c>
      <c r="F114" s="33">
        <f>Cameroun!F65+Centrafrique!F65+Congo!F65+Gabon!F65+'Guinée Equatoriale'!F65+Tchad!F65</f>
        <v>0</v>
      </c>
      <c r="G114" s="33">
        <f>Cameroun!G65+Centrafrique!G65+Congo!G65+Gabon!G65+'Guinée Equatoriale'!G65+Tchad!G65</f>
        <v>0</v>
      </c>
      <c r="H114" s="33">
        <f>Cameroun!H65+Centrafrique!H65+Congo!H65+Gabon!H65+'Guinée Equatoriale'!H65+Tchad!H65</f>
        <v>0</v>
      </c>
      <c r="I114" s="33">
        <f>Cameroun!I65+Centrafrique!I65+Congo!I65+Gabon!I65+'Guinée Equatoriale'!I65+Tchad!I65</f>
        <v>0</v>
      </c>
      <c r="J114" s="36">
        <f t="shared" si="9"/>
        <v>0</v>
      </c>
      <c r="K114" s="37">
        <f t="shared" si="10"/>
        <v>0</v>
      </c>
    </row>
    <row r="115" spans="1:11" ht="20.100000000000001" customHeight="1" x14ac:dyDescent="0.2">
      <c r="A115" s="11" t="s">
        <v>12</v>
      </c>
      <c r="B115" s="33">
        <f>Cameroun!B66+Centrafrique!B66+Congo!B66+Gabon!B66+'Guinée Equatoriale'!B66+Tchad!B66</f>
        <v>0</v>
      </c>
      <c r="C115" s="33">
        <f>Cameroun!C66+Centrafrique!C66+Congo!C66+Gabon!C66+'Guinée Equatoriale'!C66+Tchad!C66</f>
        <v>0</v>
      </c>
      <c r="D115" s="33">
        <f>Cameroun!D66+Centrafrique!D66+Congo!D66+Gabon!D66+'Guinée Equatoriale'!D66+Tchad!D66</f>
        <v>0</v>
      </c>
      <c r="E115" s="33">
        <f>Cameroun!E66+Centrafrique!E66+Congo!E66+Gabon!E66+'Guinée Equatoriale'!E66+Tchad!E66</f>
        <v>0</v>
      </c>
      <c r="F115" s="33">
        <f>Cameroun!F66+Centrafrique!F66+Congo!F66+Gabon!F66+'Guinée Equatoriale'!F66+Tchad!F66</f>
        <v>0</v>
      </c>
      <c r="G115" s="33">
        <f>Cameroun!G66+Centrafrique!G66+Congo!G66+Gabon!G66+'Guinée Equatoriale'!G66+Tchad!G66</f>
        <v>0</v>
      </c>
      <c r="H115" s="33">
        <f>Cameroun!H66+Centrafrique!H66+Congo!H66+Gabon!H66+'Guinée Equatoriale'!H66+Tchad!H66</f>
        <v>0</v>
      </c>
      <c r="I115" s="33">
        <f>Cameroun!I66+Centrafrique!I66+Congo!I66+Gabon!I66+'Guinée Equatoriale'!I66+Tchad!I66</f>
        <v>0</v>
      </c>
      <c r="J115" s="36">
        <f t="shared" si="9"/>
        <v>0</v>
      </c>
      <c r="K115" s="37">
        <f t="shared" si="10"/>
        <v>0</v>
      </c>
    </row>
    <row r="116" spans="1:11" ht="20.100000000000001" customHeight="1" x14ac:dyDescent="0.2">
      <c r="A116" s="11" t="s">
        <v>13</v>
      </c>
      <c r="B116" s="33">
        <f>Cameroun!B67+Centrafrique!B67+Congo!B67+Gabon!B67+'Guinée Equatoriale'!B67+Tchad!B67</f>
        <v>0</v>
      </c>
      <c r="C116" s="33">
        <f>Cameroun!C67+Centrafrique!C67+Congo!C67+Gabon!C67+'Guinée Equatoriale'!C67+Tchad!C67</f>
        <v>0</v>
      </c>
      <c r="D116" s="33">
        <f>Cameroun!D67+Centrafrique!D67+Congo!D67+Gabon!D67+'Guinée Equatoriale'!D67+Tchad!D67</f>
        <v>0</v>
      </c>
      <c r="E116" s="33">
        <f>Cameroun!E67+Centrafrique!E67+Congo!E67+Gabon!E67+'Guinée Equatoriale'!E67+Tchad!E67</f>
        <v>0</v>
      </c>
      <c r="F116" s="33">
        <f>Cameroun!F67+Centrafrique!F67+Congo!F67+Gabon!F67+'Guinée Equatoriale'!F67+Tchad!F67</f>
        <v>0</v>
      </c>
      <c r="G116" s="33">
        <f>Cameroun!G67+Centrafrique!G67+Congo!G67+Gabon!G67+'Guinée Equatoriale'!G67+Tchad!G67</f>
        <v>0</v>
      </c>
      <c r="H116" s="33">
        <f>Cameroun!H67+Centrafrique!H67+Congo!H67+Gabon!H67+'Guinée Equatoriale'!H67+Tchad!H67</f>
        <v>0</v>
      </c>
      <c r="I116" s="33">
        <f>Cameroun!I67+Centrafrique!I67+Congo!I67+Gabon!I67+'Guinée Equatoriale'!I67+Tchad!I67</f>
        <v>0</v>
      </c>
      <c r="J116" s="36">
        <f t="shared" si="9"/>
        <v>0</v>
      </c>
      <c r="K116" s="37">
        <f t="shared" si="10"/>
        <v>0</v>
      </c>
    </row>
    <row r="117" spans="1:11" ht="20.100000000000001" customHeight="1" x14ac:dyDescent="0.2">
      <c r="A117" s="11" t="s">
        <v>14</v>
      </c>
      <c r="B117" s="33">
        <f>Cameroun!B68+Centrafrique!B68+Congo!B68+Gabon!B68+'Guinée Equatoriale'!B68+Tchad!B68</f>
        <v>0</v>
      </c>
      <c r="C117" s="33">
        <f>Cameroun!C68+Centrafrique!C68+Congo!C68+Gabon!C68+'Guinée Equatoriale'!C68+Tchad!C68</f>
        <v>0</v>
      </c>
      <c r="D117" s="33">
        <f>Cameroun!D68+Centrafrique!D68+Congo!D68+Gabon!D68+'Guinée Equatoriale'!D68+Tchad!D68</f>
        <v>0</v>
      </c>
      <c r="E117" s="33">
        <f>Cameroun!E68+Centrafrique!E68+Congo!E68+Gabon!E68+'Guinée Equatoriale'!E68+Tchad!E68</f>
        <v>0</v>
      </c>
      <c r="F117" s="33">
        <f>Cameroun!F68+Centrafrique!F68+Congo!F68+Gabon!F68+'Guinée Equatoriale'!F68+Tchad!F68</f>
        <v>0</v>
      </c>
      <c r="G117" s="33">
        <f>Cameroun!G68+Centrafrique!G68+Congo!G68+Gabon!G68+'Guinée Equatoriale'!G68+Tchad!G68</f>
        <v>0</v>
      </c>
      <c r="H117" s="33">
        <f>Cameroun!H68+Centrafrique!H68+Congo!H68+Gabon!H68+'Guinée Equatoriale'!H68+Tchad!H68</f>
        <v>0</v>
      </c>
      <c r="I117" s="33">
        <f>Cameroun!I68+Centrafrique!I68+Congo!I68+Gabon!I68+'Guinée Equatoriale'!I68+Tchad!I68</f>
        <v>0</v>
      </c>
      <c r="J117" s="36">
        <f t="shared" si="9"/>
        <v>0</v>
      </c>
      <c r="K117" s="37">
        <f t="shared" si="10"/>
        <v>0</v>
      </c>
    </row>
    <row r="118" spans="1:11" ht="20.100000000000001" customHeight="1" thickBot="1" x14ac:dyDescent="0.25">
      <c r="A118" s="11" t="s">
        <v>15</v>
      </c>
      <c r="B118" s="33">
        <f>Cameroun!B69+Centrafrique!B69+Congo!B69+Gabon!B69+'Guinée Equatoriale'!B69+Tchad!B69</f>
        <v>735</v>
      </c>
      <c r="C118" s="33">
        <f>Cameroun!C69+Centrafrique!C69+Congo!C69+Gabon!C69+'Guinée Equatoriale'!C69+Tchad!C69</f>
        <v>254296</v>
      </c>
      <c r="D118" s="33">
        <f>Cameroun!D69+Centrafrique!D69+Congo!D69+Gabon!D69+'Guinée Equatoriale'!D69+Tchad!D69</f>
        <v>692657</v>
      </c>
      <c r="E118" s="33">
        <f>Cameroun!E69+Centrafrique!E69+Congo!E69+Gabon!E69+'Guinée Equatoriale'!E69+Tchad!E69</f>
        <v>173946</v>
      </c>
      <c r="F118" s="33">
        <f>Cameroun!F69+Centrafrique!F69+Congo!F69+Gabon!F69+'Guinée Equatoriale'!F69+Tchad!F69</f>
        <v>255126</v>
      </c>
      <c r="G118" s="33">
        <f>Cameroun!G69+Centrafrique!G69+Congo!G69+Gabon!G69+'Guinée Equatoriale'!G69+Tchad!G69</f>
        <v>60494</v>
      </c>
      <c r="H118" s="33">
        <f>Cameroun!H69+Centrafrique!H69+Congo!H69+Gabon!H69+'Guinée Equatoriale'!H69+Tchad!H69</f>
        <v>2504</v>
      </c>
      <c r="I118" s="33">
        <f>Cameroun!I69+Centrafrique!I69+Congo!I69+Gabon!I69+'Guinée Equatoriale'!I69+Tchad!I69</f>
        <v>6223</v>
      </c>
      <c r="J118" s="36">
        <f t="shared" si="9"/>
        <v>1445981</v>
      </c>
      <c r="K118" s="37">
        <f t="shared" si="10"/>
        <v>67643561</v>
      </c>
    </row>
    <row r="119" spans="1:11" ht="20.100000000000001" customHeight="1" thickBot="1" x14ac:dyDescent="0.25">
      <c r="A119" s="12" t="s">
        <v>16</v>
      </c>
      <c r="B119" s="22">
        <f t="shared" ref="B119:K119" si="11">SUM(B107:B118)</f>
        <v>735</v>
      </c>
      <c r="C119" s="22">
        <f t="shared" si="11"/>
        <v>254296</v>
      </c>
      <c r="D119" s="22">
        <f t="shared" si="11"/>
        <v>692657</v>
      </c>
      <c r="E119" s="22">
        <f t="shared" si="11"/>
        <v>173946</v>
      </c>
      <c r="F119" s="22">
        <f t="shared" si="11"/>
        <v>255126</v>
      </c>
      <c r="G119" s="22">
        <f t="shared" si="11"/>
        <v>60494</v>
      </c>
      <c r="H119" s="22">
        <f>SUM(H107:H118)</f>
        <v>2504</v>
      </c>
      <c r="I119" s="22">
        <f>SUM(I107:I118)</f>
        <v>6223</v>
      </c>
      <c r="J119" s="22">
        <f t="shared" si="11"/>
        <v>1445981</v>
      </c>
      <c r="K119" s="25">
        <f t="shared" si="11"/>
        <v>67643561</v>
      </c>
    </row>
    <row r="120" spans="1:11" ht="20.100000000000001" customHeight="1" thickTop="1" x14ac:dyDescent="0.2"/>
  </sheetData>
  <sheetProtection selectLockedCells="1" selectUnlockedCells="1"/>
  <printOptions horizontalCentered="1"/>
  <pageMargins left="0" right="0" top="0" bottom="0" header="0.51181102362204722" footer="0.51181102362204722"/>
  <pageSetup paperSize="9" scale="53" orientation="landscape" r:id="rId1"/>
  <headerFooter alignWithMargins="0"/>
  <rowBreaks count="3" manualBreakCount="3">
    <brk id="33" max="16383" man="1"/>
    <brk id="68" max="16383" man="1"/>
    <brk id="102" max="16383" man="1"/>
  </rowBreaks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view="pageBreakPreview" topLeftCell="A22" zoomScaleSheetLayoutView="100" workbookViewId="0">
      <selection activeCell="J9" sqref="J9"/>
    </sheetView>
  </sheetViews>
  <sheetFormatPr baseColWidth="10" defaultColWidth="11.42578125" defaultRowHeight="20.100000000000001" customHeight="1" x14ac:dyDescent="0.2"/>
  <cols>
    <col min="1" max="1" width="17.28515625" style="2" customWidth="1"/>
    <col min="2" max="2" width="23.7109375" style="2" customWidth="1"/>
    <col min="3" max="3" width="24.570312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0.85546875" style="2" customWidth="1"/>
    <col min="9" max="9" width="18.7109375" style="2" bestFit="1" customWidth="1"/>
    <col min="10" max="10" width="20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41" t="s">
        <v>31</v>
      </c>
      <c r="B1" s="41"/>
      <c r="C1" s="41"/>
      <c r="D1" s="41"/>
      <c r="E1" s="41"/>
      <c r="F1" s="41"/>
      <c r="G1" s="41"/>
      <c r="H1" s="4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28</v>
      </c>
      <c r="B3" s="4"/>
      <c r="C3" s="4"/>
      <c r="D3" s="4"/>
      <c r="E3" s="5" t="s">
        <v>0</v>
      </c>
      <c r="F3" s="4"/>
      <c r="G3" s="3"/>
      <c r="H3" s="14" t="s">
        <v>35</v>
      </c>
      <c r="I3" s="3"/>
      <c r="J3" s="6"/>
    </row>
    <row r="4" spans="1:10" ht="24.95" customHeight="1" thickTop="1" thickBot="1" x14ac:dyDescent="0.25">
      <c r="A4" s="23" t="s">
        <v>23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30" customHeight="1" x14ac:dyDescent="0.2">
      <c r="A5" s="24" t="s">
        <v>17</v>
      </c>
      <c r="B5" s="15">
        <f>Cameroun!B17</f>
        <v>189125202</v>
      </c>
      <c r="C5" s="15">
        <f>Cameroun!C17</f>
        <v>27447089</v>
      </c>
      <c r="D5" s="15">
        <f>Cameroun!D17</f>
        <v>9390309</v>
      </c>
      <c r="E5" s="15">
        <f>Cameroun!E17</f>
        <v>16482168</v>
      </c>
      <c r="F5" s="15">
        <f>Cameroun!F17</f>
        <v>18131105</v>
      </c>
      <c r="G5" s="28">
        <f>SUM(B5:F5)</f>
        <v>260575873</v>
      </c>
      <c r="H5" s="29">
        <f>+B5*10000+C5*5000+D5*2000+E5*1000+F5*500</f>
        <v>2072815803500</v>
      </c>
    </row>
    <row r="6" spans="1:10" ht="30" customHeight="1" x14ac:dyDescent="0.2">
      <c r="A6" s="24" t="s">
        <v>29</v>
      </c>
      <c r="B6" s="15">
        <f>Centrafrique!B17</f>
        <v>3614600</v>
      </c>
      <c r="C6" s="15">
        <f>Centrafrique!C17</f>
        <v>796800</v>
      </c>
      <c r="D6" s="15">
        <f>Centrafrique!D17</f>
        <v>794000</v>
      </c>
      <c r="E6" s="15">
        <f>Centrafrique!E17</f>
        <v>1736000</v>
      </c>
      <c r="F6" s="15">
        <f>Centrafrique!F17</f>
        <v>2556000</v>
      </c>
      <c r="G6" s="28">
        <f t="shared" ref="G6:G10" si="0">SUM(B6:F6)</f>
        <v>9497400</v>
      </c>
      <c r="H6" s="29">
        <f t="shared" ref="H6:H10" si="1">+B6*10000+C6*5000+D6*2000+E6*1000+F6*500</f>
        <v>44732000000</v>
      </c>
    </row>
    <row r="7" spans="1:10" ht="30" customHeight="1" x14ac:dyDescent="0.2">
      <c r="A7" s="24" t="s">
        <v>21</v>
      </c>
      <c r="B7" s="15">
        <f>Congo!B17</f>
        <v>114331046</v>
      </c>
      <c r="C7" s="15">
        <f>Congo!C17</f>
        <v>19241022</v>
      </c>
      <c r="D7" s="15">
        <f>Congo!D17</f>
        <v>2609187</v>
      </c>
      <c r="E7" s="15">
        <f>Congo!E17</f>
        <v>8161268</v>
      </c>
      <c r="F7" s="15">
        <f>Congo!F17</f>
        <v>6612249</v>
      </c>
      <c r="G7" s="28">
        <f t="shared" si="0"/>
        <v>150954772</v>
      </c>
      <c r="H7" s="29">
        <f t="shared" si="1"/>
        <v>1256201336500</v>
      </c>
    </row>
    <row r="8" spans="1:10" ht="30" customHeight="1" x14ac:dyDescent="0.2">
      <c r="A8" s="24" t="s">
        <v>24</v>
      </c>
      <c r="B8" s="15">
        <f>Gabon!B17</f>
        <v>71127001</v>
      </c>
      <c r="C8" s="15">
        <f>Gabon!C17</f>
        <v>13898000</v>
      </c>
      <c r="D8" s="15">
        <f>Gabon!D17</f>
        <v>3925000</v>
      </c>
      <c r="E8" s="15">
        <f>Gabon!E17</f>
        <v>4502006</v>
      </c>
      <c r="F8" s="15">
        <f>Gabon!F17</f>
        <v>6123008</v>
      </c>
      <c r="G8" s="28">
        <f t="shared" si="0"/>
        <v>99575015</v>
      </c>
      <c r="H8" s="29">
        <f t="shared" si="1"/>
        <v>796173520000</v>
      </c>
    </row>
    <row r="9" spans="1:10" ht="30" customHeight="1" x14ac:dyDescent="0.2">
      <c r="A9" s="24" t="s">
        <v>30</v>
      </c>
      <c r="B9" s="15">
        <f>'Guinée Equatoriale'!B17</f>
        <v>21798698</v>
      </c>
      <c r="C9" s="15">
        <f>'Guinée Equatoriale'!C17</f>
        <v>4951001</v>
      </c>
      <c r="D9" s="15">
        <f>'Guinée Equatoriale'!D17</f>
        <v>2186999</v>
      </c>
      <c r="E9" s="15">
        <f>'Guinée Equatoriale'!E17</f>
        <v>2033015</v>
      </c>
      <c r="F9" s="15">
        <f>'Guinée Equatoriale'!F17</f>
        <v>4937002</v>
      </c>
      <c r="G9" s="28">
        <f t="shared" si="0"/>
        <v>35906715</v>
      </c>
      <c r="H9" s="29">
        <f t="shared" si="1"/>
        <v>251617499000</v>
      </c>
    </row>
    <row r="10" spans="1:10" ht="30" customHeight="1" thickBot="1" x14ac:dyDescent="0.25">
      <c r="A10" s="24" t="s">
        <v>26</v>
      </c>
      <c r="B10" s="15">
        <f>Tchad!B17</f>
        <v>61612000</v>
      </c>
      <c r="C10" s="15">
        <f>Tchad!C17</f>
        <v>2834000</v>
      </c>
      <c r="D10" s="15">
        <f>Tchad!D17</f>
        <v>54000</v>
      </c>
      <c r="E10" s="15">
        <f>Tchad!E17</f>
        <v>304000</v>
      </c>
      <c r="F10" s="15">
        <f>Tchad!F17</f>
        <v>521000</v>
      </c>
      <c r="G10" s="28">
        <f t="shared" si="0"/>
        <v>65325000</v>
      </c>
      <c r="H10" s="29">
        <f t="shared" si="1"/>
        <v>630962500000</v>
      </c>
    </row>
    <row r="11" spans="1:10" ht="24.95" customHeight="1" thickBot="1" x14ac:dyDescent="0.25">
      <c r="A11" s="12" t="s">
        <v>16</v>
      </c>
      <c r="B11" s="22">
        <f t="shared" ref="B11:H11" si="2">SUM(B5:B10)</f>
        <v>461608547</v>
      </c>
      <c r="C11" s="22">
        <f t="shared" si="2"/>
        <v>69167912</v>
      </c>
      <c r="D11" s="22">
        <f t="shared" si="2"/>
        <v>18959495</v>
      </c>
      <c r="E11" s="22">
        <f t="shared" si="2"/>
        <v>33218457</v>
      </c>
      <c r="F11" s="22">
        <f t="shared" si="2"/>
        <v>38880364</v>
      </c>
      <c r="G11" s="22">
        <f t="shared" si="2"/>
        <v>621834775</v>
      </c>
      <c r="H11" s="22">
        <f t="shared" si="2"/>
        <v>5052502659000</v>
      </c>
    </row>
    <row r="12" spans="1:10" ht="20.100000000000001" customHeight="1" thickTop="1" x14ac:dyDescent="0.2"/>
    <row r="34" spans="1:11" ht="20.100000000000001" customHeight="1" x14ac:dyDescent="0.2">
      <c r="A34" s="42" t="s">
        <v>32</v>
      </c>
      <c r="B34" s="42"/>
      <c r="C34" s="42"/>
      <c r="D34" s="42"/>
      <c r="E34" s="42"/>
      <c r="F34" s="42"/>
      <c r="G34" s="42"/>
      <c r="H34" s="42"/>
      <c r="I34" s="1"/>
      <c r="J34" s="1"/>
    </row>
    <row r="35" spans="1:11" ht="20.100000000000001" customHeight="1" x14ac:dyDescent="0.2">
      <c r="A35" s="32"/>
      <c r="B35" s="32"/>
      <c r="C35" s="32"/>
      <c r="D35" s="32"/>
      <c r="E35" s="32"/>
      <c r="F35" s="32"/>
      <c r="G35" s="32"/>
      <c r="H35" s="32"/>
      <c r="I35" s="1"/>
      <c r="J35" s="1"/>
    </row>
    <row r="36" spans="1:11" ht="20.100000000000001" customHeight="1" thickBot="1" x14ac:dyDescent="0.25">
      <c r="A36" s="4" t="s">
        <v>28</v>
      </c>
      <c r="B36" s="4"/>
      <c r="C36" s="4"/>
      <c r="D36" s="4"/>
      <c r="E36" s="5" t="s">
        <v>0</v>
      </c>
      <c r="F36" s="4"/>
      <c r="G36" s="3"/>
      <c r="H36" s="14" t="str">
        <f>H3</f>
        <v>Exercice : 2021</v>
      </c>
      <c r="I36" s="3"/>
      <c r="J36" s="6"/>
    </row>
    <row r="37" spans="1:11" ht="24.95" customHeight="1" thickTop="1" thickBot="1" x14ac:dyDescent="0.25">
      <c r="A37" s="23" t="s">
        <v>23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1" ht="30" customHeight="1" x14ac:dyDescent="0.2">
      <c r="A38" s="24" t="s">
        <v>17</v>
      </c>
      <c r="B38" s="15">
        <f>Cameroun!B34</f>
        <v>-181575677</v>
      </c>
      <c r="C38" s="15">
        <f>Cameroun!C34</f>
        <v>-17755696</v>
      </c>
      <c r="D38" s="15">
        <f>Cameroun!D34</f>
        <v>-5602200</v>
      </c>
      <c r="E38" s="15">
        <f>Cameroun!E34</f>
        <v>-14826636</v>
      </c>
      <c r="F38" s="15">
        <f>Cameroun!F34</f>
        <v>-7112050</v>
      </c>
      <c r="G38" s="28">
        <f>SUM(B38:F38)</f>
        <v>-226872259</v>
      </c>
      <c r="H38" s="29">
        <f>+B38*10000+C38*5000+D38*2000+E38*1000+F38*500</f>
        <v>-1934122311000</v>
      </c>
    </row>
    <row r="39" spans="1:11" ht="30" customHeight="1" x14ac:dyDescent="0.2">
      <c r="A39" s="24" t="s">
        <v>29</v>
      </c>
      <c r="B39" s="15">
        <f>Centrafrique!B34</f>
        <v>-23555586</v>
      </c>
      <c r="C39" s="15">
        <f>Centrafrique!C34</f>
        <v>-3887695</v>
      </c>
      <c r="D39" s="15">
        <f>Centrafrique!D34</f>
        <v>-1916079</v>
      </c>
      <c r="E39" s="15">
        <f>Centrafrique!E34</f>
        <v>-5423585</v>
      </c>
      <c r="F39" s="15">
        <f>Centrafrique!F34</f>
        <v>-2871057</v>
      </c>
      <c r="G39" s="28">
        <f t="shared" ref="G39:G43" si="3">SUM(B39:F39)</f>
        <v>-37654002</v>
      </c>
      <c r="H39" s="29">
        <f t="shared" ref="H39:H43" si="4">+B39*10000+C39*5000+D39*2000+E39*1000+F39*500</f>
        <v>-265685606500</v>
      </c>
    </row>
    <row r="40" spans="1:11" ht="30" customHeight="1" x14ac:dyDescent="0.2">
      <c r="A40" s="24" t="s">
        <v>21</v>
      </c>
      <c r="B40" s="15">
        <f>Congo!B34</f>
        <v>-120246728</v>
      </c>
      <c r="C40" s="15">
        <f>Congo!C34</f>
        <v>-18343237</v>
      </c>
      <c r="D40" s="15">
        <f>Congo!D34</f>
        <v>-963020</v>
      </c>
      <c r="E40" s="15">
        <f>Congo!E34</f>
        <v>-9512365</v>
      </c>
      <c r="F40" s="15">
        <f>Congo!F34</f>
        <v>-4742551</v>
      </c>
      <c r="G40" s="28">
        <f t="shared" si="3"/>
        <v>-153807901</v>
      </c>
      <c r="H40" s="29">
        <f t="shared" si="4"/>
        <v>-1307993145500</v>
      </c>
    </row>
    <row r="41" spans="1:11" ht="30" customHeight="1" x14ac:dyDescent="0.2">
      <c r="A41" s="24" t="s">
        <v>24</v>
      </c>
      <c r="B41" s="15">
        <f>Gabon!B34</f>
        <v>-78676230</v>
      </c>
      <c r="C41" s="15">
        <f>Gabon!C34</f>
        <v>-13795000</v>
      </c>
      <c r="D41" s="15">
        <f>Gabon!D34</f>
        <v>-4519990</v>
      </c>
      <c r="E41" s="15">
        <f>Gabon!E34</f>
        <v>-5187000</v>
      </c>
      <c r="F41" s="15">
        <f>Gabon!F34</f>
        <v>-4138200</v>
      </c>
      <c r="G41" s="28">
        <f t="shared" si="3"/>
        <v>-106316420</v>
      </c>
      <c r="H41" s="29">
        <f t="shared" si="4"/>
        <v>-872033380000</v>
      </c>
    </row>
    <row r="42" spans="1:11" ht="30" customHeight="1" x14ac:dyDescent="0.2">
      <c r="A42" s="24" t="s">
        <v>30</v>
      </c>
      <c r="B42" s="15">
        <f>'Guinée Equatoriale'!B34</f>
        <v>-24899000</v>
      </c>
      <c r="C42" s="15">
        <f>'Guinée Equatoriale'!C34</f>
        <v>-5718000</v>
      </c>
      <c r="D42" s="15">
        <f>'Guinée Equatoriale'!D34</f>
        <v>-3268000</v>
      </c>
      <c r="E42" s="15">
        <f>'Guinée Equatoriale'!E34</f>
        <v>-2641000</v>
      </c>
      <c r="F42" s="15">
        <f>'Guinée Equatoriale'!F34</f>
        <v>-4380000</v>
      </c>
      <c r="G42" s="28">
        <f t="shared" si="3"/>
        <v>-40906000</v>
      </c>
      <c r="H42" s="29">
        <f t="shared" si="4"/>
        <v>-288947000000</v>
      </c>
    </row>
    <row r="43" spans="1:11" ht="30" customHeight="1" thickBot="1" x14ac:dyDescent="0.25">
      <c r="A43" s="24" t="s">
        <v>26</v>
      </c>
      <c r="B43" s="15">
        <f>Tchad!B34</f>
        <v>-81134839</v>
      </c>
      <c r="C43" s="15">
        <f>Tchad!C34</f>
        <v>-3743073</v>
      </c>
      <c r="D43" s="15">
        <f>Tchad!D34</f>
        <v>-1765075</v>
      </c>
      <c r="E43" s="15">
        <f>Tchad!E34</f>
        <v>-7201218</v>
      </c>
      <c r="F43" s="15">
        <f>Tchad!F34</f>
        <v>-8331534</v>
      </c>
      <c r="G43" s="28">
        <f t="shared" si="3"/>
        <v>-102175739</v>
      </c>
      <c r="H43" s="29">
        <f t="shared" si="4"/>
        <v>-844960890000</v>
      </c>
    </row>
    <row r="44" spans="1:11" ht="24.95" customHeight="1" thickBot="1" x14ac:dyDescent="0.25">
      <c r="A44" s="12" t="s">
        <v>16</v>
      </c>
      <c r="B44" s="22">
        <f t="shared" ref="B44:H44" si="5">SUM(B38:B43)</f>
        <v>-510088060</v>
      </c>
      <c r="C44" s="22">
        <f t="shared" si="5"/>
        <v>-63242701</v>
      </c>
      <c r="D44" s="22">
        <f t="shared" si="5"/>
        <v>-18034364</v>
      </c>
      <c r="E44" s="22">
        <f t="shared" si="5"/>
        <v>-44791804</v>
      </c>
      <c r="F44" s="22">
        <f t="shared" si="5"/>
        <v>-31575392</v>
      </c>
      <c r="G44" s="22">
        <f t="shared" si="5"/>
        <v>-667732321</v>
      </c>
      <c r="H44" s="22">
        <f t="shared" si="5"/>
        <v>-5513742333000</v>
      </c>
    </row>
    <row r="45" spans="1:11" ht="20.100000000000001" customHeight="1" thickTop="1" x14ac:dyDescent="0.2">
      <c r="A45" s="1"/>
      <c r="B45" s="1"/>
      <c r="C45" s="1"/>
      <c r="D45" s="4"/>
      <c r="E45" s="4"/>
      <c r="F45" s="4"/>
      <c r="G45" s="1"/>
      <c r="H45" s="1"/>
      <c r="I45" s="1"/>
      <c r="J45" s="1"/>
      <c r="K45" s="1"/>
    </row>
    <row r="46" spans="1:11" ht="20.100000000000001" customHeight="1" x14ac:dyDescent="0.2">
      <c r="A46" s="1"/>
      <c r="B46" s="1"/>
      <c r="C46" s="1"/>
      <c r="D46" s="4"/>
      <c r="E46" s="4"/>
      <c r="F46" s="4"/>
      <c r="G46" s="1"/>
      <c r="H46" s="1"/>
      <c r="I46" s="1"/>
      <c r="J46" s="1"/>
      <c r="K46" s="1"/>
    </row>
    <row r="47" spans="1:11" ht="20.100000000000001" customHeight="1" x14ac:dyDescent="0.2">
      <c r="A47" s="1"/>
      <c r="B47" s="1"/>
      <c r="C47" s="1"/>
      <c r="D47" s="4"/>
      <c r="E47" s="4"/>
      <c r="F47" s="4"/>
      <c r="G47" s="1"/>
      <c r="H47" s="1"/>
      <c r="I47" s="1"/>
      <c r="J47" s="1"/>
      <c r="K47" s="1"/>
    </row>
    <row r="48" spans="1:11" ht="20.100000000000001" customHeight="1" x14ac:dyDescent="0.2">
      <c r="A48" s="1"/>
      <c r="B48" s="1"/>
      <c r="C48" s="1"/>
      <c r="D48" s="4"/>
      <c r="E48" s="4"/>
      <c r="F48" s="4"/>
      <c r="G48" s="1"/>
      <c r="H48" s="1"/>
      <c r="I48" s="1"/>
      <c r="J48" s="1"/>
      <c r="K48" s="1"/>
    </row>
    <row r="49" spans="1:11" ht="20.100000000000001" customHeight="1" x14ac:dyDescent="0.2">
      <c r="A49" s="1"/>
      <c r="B49" s="1"/>
      <c r="C49" s="1"/>
      <c r="D49" s="4"/>
      <c r="E49" s="4"/>
      <c r="F49" s="4"/>
      <c r="G49" s="1"/>
      <c r="H49" s="1"/>
      <c r="I49" s="1"/>
      <c r="J49" s="1"/>
      <c r="K49" s="1"/>
    </row>
    <row r="50" spans="1:11" ht="20.100000000000001" customHeight="1" x14ac:dyDescent="0.2">
      <c r="A50" s="1"/>
      <c r="B50" s="1"/>
      <c r="C50" s="1"/>
      <c r="D50" s="4"/>
      <c r="E50" s="4"/>
      <c r="F50" s="4"/>
      <c r="G50" s="1"/>
      <c r="H50" s="1"/>
      <c r="I50" s="1"/>
      <c r="J50" s="1"/>
      <c r="K50" s="1"/>
    </row>
    <row r="51" spans="1:11" ht="20.100000000000001" customHeight="1" x14ac:dyDescent="0.2">
      <c r="A51" s="1"/>
      <c r="B51" s="1"/>
      <c r="C51" s="1"/>
      <c r="D51" s="4"/>
      <c r="E51" s="4"/>
      <c r="F51" s="4"/>
      <c r="G51" s="1"/>
      <c r="H51" s="1"/>
      <c r="I51" s="1"/>
      <c r="J51" s="1"/>
      <c r="K51" s="1"/>
    </row>
    <row r="52" spans="1:11" ht="20.100000000000001" customHeight="1" x14ac:dyDescent="0.2">
      <c r="A52" s="1"/>
      <c r="B52" s="1"/>
      <c r="C52" s="1"/>
      <c r="D52" s="4"/>
      <c r="E52" s="4"/>
      <c r="F52" s="4"/>
      <c r="G52" s="1"/>
      <c r="H52" s="1"/>
      <c r="I52" s="1"/>
      <c r="J52" s="1"/>
      <c r="K52" s="1"/>
    </row>
    <row r="53" spans="1:11" ht="20.100000000000001" customHeight="1" x14ac:dyDescent="0.2">
      <c r="A53" s="1"/>
      <c r="B53" s="1"/>
      <c r="C53" s="1"/>
      <c r="D53" s="4"/>
      <c r="E53" s="4"/>
      <c r="F53" s="4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4"/>
      <c r="E54" s="4"/>
      <c r="F54" s="4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/>
      <c r="E55" s="4"/>
      <c r="F55" s="4"/>
      <c r="G55" s="1"/>
      <c r="H55" s="1"/>
      <c r="I55" s="1"/>
      <c r="J55" s="1"/>
      <c r="K55" s="1"/>
    </row>
    <row r="56" spans="1:11" ht="20.100000000000001" customHeight="1" x14ac:dyDescent="0.2">
      <c r="A56" s="1"/>
      <c r="B56" s="1"/>
      <c r="C56" s="1"/>
      <c r="D56" s="4"/>
      <c r="E56" s="4"/>
      <c r="F56" s="4"/>
      <c r="G56" s="1"/>
      <c r="H56" s="1"/>
      <c r="I56" s="1"/>
      <c r="J56" s="1"/>
      <c r="K56" s="1"/>
    </row>
    <row r="57" spans="1:11" ht="20.100000000000001" customHeight="1" x14ac:dyDescent="0.2">
      <c r="A57" s="1"/>
      <c r="B57" s="1"/>
      <c r="C57" s="1"/>
      <c r="D57" s="4"/>
      <c r="E57" s="4"/>
      <c r="F57" s="4"/>
      <c r="G57" s="1"/>
      <c r="H57" s="1"/>
      <c r="I57" s="1"/>
      <c r="J57" s="1"/>
      <c r="K57" s="1"/>
    </row>
    <row r="58" spans="1:11" ht="20.100000000000001" customHeight="1" x14ac:dyDescent="0.2">
      <c r="A58" s="1"/>
      <c r="B58" s="1"/>
      <c r="C58" s="1"/>
      <c r="D58" s="4"/>
      <c r="E58" s="4"/>
      <c r="F58" s="4"/>
      <c r="G58" s="1"/>
      <c r="H58" s="1"/>
      <c r="I58" s="1"/>
      <c r="J58" s="1"/>
      <c r="K58" s="1"/>
    </row>
    <row r="59" spans="1:11" ht="20.100000000000001" customHeight="1" x14ac:dyDescent="0.2">
      <c r="A59" s="1"/>
      <c r="B59" s="1"/>
      <c r="C59" s="1"/>
      <c r="D59" s="4"/>
      <c r="E59" s="4"/>
      <c r="F59" s="4"/>
      <c r="G59" s="1"/>
      <c r="H59" s="1"/>
      <c r="I59" s="1"/>
      <c r="J59" s="1"/>
      <c r="K59" s="1"/>
    </row>
    <row r="60" spans="1:11" ht="20.100000000000001" customHeight="1" x14ac:dyDescent="0.2">
      <c r="A60" s="1"/>
      <c r="B60" s="1"/>
      <c r="C60" s="1"/>
      <c r="D60" s="4"/>
      <c r="E60" s="4"/>
      <c r="F60" s="4"/>
      <c r="G60" s="1"/>
      <c r="H60" s="1"/>
      <c r="I60" s="1"/>
      <c r="J60" s="1"/>
      <c r="K60" s="1"/>
    </row>
    <row r="61" spans="1:11" ht="20.100000000000001" customHeight="1" x14ac:dyDescent="0.2">
      <c r="A61" s="1"/>
      <c r="B61" s="1"/>
      <c r="C61" s="1"/>
      <c r="D61" s="4"/>
      <c r="E61" s="4"/>
      <c r="F61" s="4"/>
      <c r="G61" s="1"/>
      <c r="H61" s="1"/>
      <c r="I61" s="1"/>
      <c r="J61" s="1"/>
      <c r="K61" s="1"/>
    </row>
    <row r="62" spans="1:11" ht="20.100000000000001" customHeight="1" x14ac:dyDescent="0.2">
      <c r="A62" s="1"/>
      <c r="B62" s="1"/>
      <c r="C62" s="1"/>
      <c r="D62" s="4"/>
      <c r="E62" s="4"/>
      <c r="F62" s="4"/>
      <c r="G62" s="1"/>
      <c r="H62" s="1"/>
      <c r="I62" s="1"/>
      <c r="J62" s="1"/>
      <c r="K62" s="1"/>
    </row>
    <row r="63" spans="1:11" ht="20.100000000000001" customHeight="1" x14ac:dyDescent="0.2">
      <c r="A63" s="1"/>
      <c r="B63" s="1"/>
      <c r="C63" s="1"/>
      <c r="D63" s="4"/>
      <c r="E63" s="4"/>
      <c r="F63" s="4"/>
      <c r="G63" s="1"/>
      <c r="H63" s="1"/>
      <c r="I63" s="1"/>
      <c r="J63" s="1"/>
      <c r="K63" s="1"/>
    </row>
    <row r="64" spans="1:11" ht="20.100000000000001" customHeight="1" x14ac:dyDescent="0.2">
      <c r="A64" s="1"/>
      <c r="B64" s="1"/>
      <c r="C64" s="1"/>
      <c r="D64" s="4"/>
      <c r="E64" s="4"/>
      <c r="F64" s="4"/>
      <c r="G64" s="1"/>
      <c r="H64" s="1"/>
      <c r="I64" s="1"/>
      <c r="J64" s="1"/>
      <c r="K64" s="1"/>
    </row>
    <row r="65" spans="1:11" ht="20.100000000000001" customHeight="1" x14ac:dyDescent="0.2">
      <c r="A65" s="1"/>
      <c r="B65" s="1"/>
      <c r="C65" s="1"/>
      <c r="D65" s="4"/>
      <c r="E65" s="4"/>
      <c r="F65" s="4"/>
      <c r="G65" s="1"/>
      <c r="H65" s="1"/>
      <c r="I65" s="1"/>
      <c r="J65" s="1"/>
      <c r="K65" s="1"/>
    </row>
    <row r="66" spans="1:11" ht="20.100000000000001" customHeight="1" x14ac:dyDescent="0.2">
      <c r="A66" s="1"/>
      <c r="B66" s="1"/>
      <c r="C66" s="1"/>
      <c r="D66" s="4"/>
      <c r="E66" s="4"/>
      <c r="F66" s="4"/>
      <c r="G66" s="1"/>
      <c r="H66" s="1"/>
      <c r="I66" s="1"/>
      <c r="J66" s="1"/>
      <c r="K66" s="1"/>
    </row>
    <row r="67" spans="1:11" ht="20.100000000000001" customHeight="1" x14ac:dyDescent="0.2">
      <c r="A67" s="41" t="s">
        <v>31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20.10000000000000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thickBot="1" x14ac:dyDescent="0.25">
      <c r="A69" s="4" t="s">
        <v>28</v>
      </c>
      <c r="B69" s="4"/>
      <c r="C69" s="4"/>
      <c r="D69" s="4"/>
      <c r="E69" s="5" t="s">
        <v>27</v>
      </c>
      <c r="F69" s="4"/>
      <c r="G69" s="4"/>
      <c r="H69" s="4"/>
      <c r="I69" s="4"/>
      <c r="J69" s="3"/>
      <c r="K69" s="14" t="str">
        <f>H36</f>
        <v>Exercice : 2021</v>
      </c>
    </row>
    <row r="70" spans="1:11" ht="20.100000000000001" customHeight="1" thickTop="1" thickBot="1" x14ac:dyDescent="0.25">
      <c r="A70" s="23" t="s">
        <v>23</v>
      </c>
      <c r="B70" s="8">
        <v>500</v>
      </c>
      <c r="C70" s="8">
        <v>100</v>
      </c>
      <c r="D70" s="8">
        <v>50</v>
      </c>
      <c r="E70" s="8">
        <v>25</v>
      </c>
      <c r="F70" s="9">
        <v>10</v>
      </c>
      <c r="G70" s="9">
        <v>5</v>
      </c>
      <c r="H70" s="9">
        <v>2</v>
      </c>
      <c r="I70" s="9">
        <v>1</v>
      </c>
      <c r="J70" s="9" t="s">
        <v>2</v>
      </c>
      <c r="K70" s="10" t="s">
        <v>3</v>
      </c>
    </row>
    <row r="71" spans="1:11" ht="30" customHeight="1" x14ac:dyDescent="0.2">
      <c r="A71" s="24" t="s">
        <v>17</v>
      </c>
      <c r="B71" s="15">
        <f>Cameroun!B52</f>
        <v>0</v>
      </c>
      <c r="C71" s="15">
        <f>Cameroun!C52</f>
        <v>12</v>
      </c>
      <c r="D71" s="15">
        <f>Cameroun!D52</f>
        <v>10</v>
      </c>
      <c r="E71" s="15">
        <f>Cameroun!E52</f>
        <v>1</v>
      </c>
      <c r="F71" s="15">
        <f>Cameroun!F52</f>
        <v>14</v>
      </c>
      <c r="G71" s="15">
        <f>Cameroun!G52</f>
        <v>16</v>
      </c>
      <c r="H71" s="15">
        <f>Cameroun!H52</f>
        <v>1</v>
      </c>
      <c r="I71" s="15">
        <f>Cameroun!I52</f>
        <v>13</v>
      </c>
      <c r="J71" s="16">
        <f>SUM(B71:I71)</f>
        <v>67</v>
      </c>
      <c r="K71" s="17">
        <f>B71*500+C71*100+D71*50+E71*25+F71*10+G71*5+H71*2+I71*1</f>
        <v>1960</v>
      </c>
    </row>
    <row r="72" spans="1:11" ht="30" customHeight="1" x14ac:dyDescent="0.2">
      <c r="A72" s="24" t="s">
        <v>29</v>
      </c>
      <c r="B72" s="15">
        <f>Centrafrique!B52</f>
        <v>2162</v>
      </c>
      <c r="C72" s="15">
        <f>Centrafrique!C52</f>
        <v>10</v>
      </c>
      <c r="D72" s="15">
        <f>Centrafrique!D52</f>
        <v>3</v>
      </c>
      <c r="E72" s="15">
        <f>Centrafrique!E52</f>
        <v>0</v>
      </c>
      <c r="F72" s="15">
        <f>Centrafrique!F52</f>
        <v>15</v>
      </c>
      <c r="G72" s="15">
        <f>Centrafrique!G52</f>
        <v>0</v>
      </c>
      <c r="H72" s="15">
        <f>Centrafrique!H52</f>
        <v>0</v>
      </c>
      <c r="I72" s="15">
        <f>Centrafrique!I52</f>
        <v>25</v>
      </c>
      <c r="J72" s="16">
        <f t="shared" ref="J72:J76" si="6">SUM(B72:I72)</f>
        <v>2215</v>
      </c>
      <c r="K72" s="17">
        <f t="shared" ref="K72:K76" si="7">B72*500+C72*100+D72*50+E72*25+F72*10+G72*5+H72*2+I72*1</f>
        <v>1082325</v>
      </c>
    </row>
    <row r="73" spans="1:11" ht="30" customHeight="1" x14ac:dyDescent="0.2">
      <c r="A73" s="24" t="s">
        <v>21</v>
      </c>
      <c r="B73" s="15">
        <f>Congo!B52</f>
        <v>0</v>
      </c>
      <c r="C73" s="15">
        <f>Congo!C52</f>
        <v>5</v>
      </c>
      <c r="D73" s="15">
        <f>Congo!D52</f>
        <v>14</v>
      </c>
      <c r="E73" s="15">
        <f>Congo!E52</f>
        <v>47</v>
      </c>
      <c r="F73" s="15">
        <f>Congo!F52</f>
        <v>63</v>
      </c>
      <c r="G73" s="15">
        <f>Congo!G52</f>
        <v>10</v>
      </c>
      <c r="H73" s="15">
        <f>Congo!H52</f>
        <v>11</v>
      </c>
      <c r="I73" s="15">
        <f>Congo!I52</f>
        <v>8</v>
      </c>
      <c r="J73" s="16">
        <f t="shared" si="6"/>
        <v>158</v>
      </c>
      <c r="K73" s="17">
        <f t="shared" si="7"/>
        <v>3085</v>
      </c>
    </row>
    <row r="74" spans="1:11" ht="30" customHeight="1" x14ac:dyDescent="0.2">
      <c r="A74" s="24" t="s">
        <v>24</v>
      </c>
      <c r="B74" s="15">
        <f>Gabon!B52</f>
        <v>0</v>
      </c>
      <c r="C74" s="15">
        <f>Gabon!C52</f>
        <v>34</v>
      </c>
      <c r="D74" s="15">
        <f>Gabon!D52</f>
        <v>16</v>
      </c>
      <c r="E74" s="15">
        <f>Gabon!E52</f>
        <v>3</v>
      </c>
      <c r="F74" s="15">
        <f>Gabon!F52</f>
        <v>32</v>
      </c>
      <c r="G74" s="15">
        <f>Gabon!G52</f>
        <v>12</v>
      </c>
      <c r="H74" s="15">
        <f>Gabon!H52</f>
        <v>3</v>
      </c>
      <c r="I74" s="15">
        <f>Gabon!I52</f>
        <v>22</v>
      </c>
      <c r="J74" s="16">
        <f t="shared" si="6"/>
        <v>122</v>
      </c>
      <c r="K74" s="17">
        <f t="shared" si="7"/>
        <v>4683</v>
      </c>
    </row>
    <row r="75" spans="1:11" ht="30" customHeight="1" x14ac:dyDescent="0.2">
      <c r="A75" s="24" t="s">
        <v>30</v>
      </c>
      <c r="B75" s="15">
        <f>'Guinée Equatoriale'!B52</f>
        <v>0</v>
      </c>
      <c r="C75" s="15">
        <f>'Guinée Equatoriale'!C52</f>
        <v>30</v>
      </c>
      <c r="D75" s="15">
        <f>'Guinée Equatoriale'!D52</f>
        <v>42</v>
      </c>
      <c r="E75" s="15">
        <f>'Guinée Equatoriale'!E52</f>
        <v>7</v>
      </c>
      <c r="F75" s="15">
        <f>'Guinée Equatoriale'!F52</f>
        <v>38</v>
      </c>
      <c r="G75" s="15">
        <f>'Guinée Equatoriale'!G52</f>
        <v>13</v>
      </c>
      <c r="H75" s="15">
        <f>'Guinée Equatoriale'!H52</f>
        <v>5</v>
      </c>
      <c r="I75" s="15">
        <f>'Guinée Equatoriale'!I52</f>
        <v>34</v>
      </c>
      <c r="J75" s="16">
        <f t="shared" si="6"/>
        <v>169</v>
      </c>
      <c r="K75" s="17">
        <f t="shared" si="7"/>
        <v>5764</v>
      </c>
    </row>
    <row r="76" spans="1:11" ht="30" customHeight="1" thickBot="1" x14ac:dyDescent="0.25">
      <c r="A76" s="24" t="s">
        <v>26</v>
      </c>
      <c r="B76" s="15">
        <f>Tchad!B52</f>
        <v>0</v>
      </c>
      <c r="C76" s="15">
        <f>Tchad!C52</f>
        <v>6</v>
      </c>
      <c r="D76" s="15">
        <f>Tchad!D52</f>
        <v>22</v>
      </c>
      <c r="E76" s="15">
        <f>Tchad!E52</f>
        <v>0</v>
      </c>
      <c r="F76" s="15">
        <f>Tchad!F52</f>
        <v>11</v>
      </c>
      <c r="G76" s="15">
        <f>Tchad!G52</f>
        <v>5</v>
      </c>
      <c r="H76" s="15">
        <f>Tchad!H52</f>
        <v>3</v>
      </c>
      <c r="I76" s="15">
        <f>Tchad!I52</f>
        <v>8</v>
      </c>
      <c r="J76" s="16">
        <f t="shared" si="6"/>
        <v>55</v>
      </c>
      <c r="K76" s="17">
        <f t="shared" si="7"/>
        <v>1849</v>
      </c>
    </row>
    <row r="77" spans="1:11" ht="20.100000000000001" customHeight="1" thickBot="1" x14ac:dyDescent="0.25">
      <c r="A77" s="12" t="s">
        <v>16</v>
      </c>
      <c r="B77" s="22">
        <f t="shared" ref="B77:K77" si="8">SUM(B71:B76)</f>
        <v>2162</v>
      </c>
      <c r="C77" s="22">
        <f t="shared" si="8"/>
        <v>97</v>
      </c>
      <c r="D77" s="22">
        <f t="shared" si="8"/>
        <v>107</v>
      </c>
      <c r="E77" s="22">
        <f t="shared" si="8"/>
        <v>58</v>
      </c>
      <c r="F77" s="22">
        <f t="shared" si="8"/>
        <v>173</v>
      </c>
      <c r="G77" s="22">
        <f t="shared" si="8"/>
        <v>56</v>
      </c>
      <c r="H77" s="22">
        <f t="shared" si="8"/>
        <v>23</v>
      </c>
      <c r="I77" s="22">
        <f t="shared" si="8"/>
        <v>110</v>
      </c>
      <c r="J77" s="22">
        <f t="shared" si="8"/>
        <v>2786</v>
      </c>
      <c r="K77" s="25">
        <f t="shared" si="8"/>
        <v>1099666</v>
      </c>
    </row>
    <row r="78" spans="1:11" ht="20.100000000000001" customHeight="1" thickTop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0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0.10000000000000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0.10000000000000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0.10000000000000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0.10000000000000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0.10000000000000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10000000000000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42" t="s">
        <v>32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thickBot="1" x14ac:dyDescent="0.25">
      <c r="A101" s="4" t="s">
        <v>28</v>
      </c>
      <c r="B101" s="4"/>
      <c r="C101" s="4"/>
      <c r="D101" s="4"/>
      <c r="E101" s="5" t="s">
        <v>27</v>
      </c>
      <c r="F101" s="4"/>
      <c r="G101" s="4"/>
      <c r="H101" s="4"/>
      <c r="I101" s="4"/>
      <c r="J101" s="3"/>
      <c r="K101" s="6" t="str">
        <f>K69</f>
        <v>Exercice : 2021</v>
      </c>
    </row>
    <row r="102" spans="1:11" ht="20.100000000000001" customHeight="1" thickTop="1" thickBot="1" x14ac:dyDescent="0.25">
      <c r="A102" s="23"/>
      <c r="B102" s="8">
        <v>500</v>
      </c>
      <c r="C102" s="8">
        <v>100</v>
      </c>
      <c r="D102" s="8">
        <v>50</v>
      </c>
      <c r="E102" s="8">
        <v>25</v>
      </c>
      <c r="F102" s="9">
        <v>10</v>
      </c>
      <c r="G102" s="9">
        <v>5</v>
      </c>
      <c r="H102" s="9">
        <v>2</v>
      </c>
      <c r="I102" s="9">
        <v>1</v>
      </c>
      <c r="J102" s="9" t="s">
        <v>2</v>
      </c>
      <c r="K102" s="10" t="s">
        <v>3</v>
      </c>
    </row>
    <row r="103" spans="1:11" ht="30" customHeight="1" x14ac:dyDescent="0.2">
      <c r="A103" s="24" t="s">
        <v>17</v>
      </c>
      <c r="B103" s="15">
        <f>Cameroun!B70</f>
        <v>100</v>
      </c>
      <c r="C103" s="15">
        <f>Cameroun!C70</f>
        <v>54484</v>
      </c>
      <c r="D103" s="15">
        <f>Cameroun!D70</f>
        <v>62563</v>
      </c>
      <c r="E103" s="15">
        <f>Cameroun!E70</f>
        <v>24603</v>
      </c>
      <c r="F103" s="15">
        <f>Cameroun!F70</f>
        <v>1664</v>
      </c>
      <c r="G103" s="15">
        <f>Cameroun!G70</f>
        <v>658</v>
      </c>
      <c r="H103" s="15">
        <f>Cameroun!H70</f>
        <v>20</v>
      </c>
      <c r="I103" s="15">
        <f>Cameroun!I70</f>
        <v>1686</v>
      </c>
      <c r="J103" s="16">
        <f>SUM(B103:I103)</f>
        <v>145778</v>
      </c>
      <c r="K103" s="17">
        <f>B103*500+C103*100+D103*50+E103*25+F103*10+G103*5+H103*2+I103*1</f>
        <v>9263281</v>
      </c>
    </row>
    <row r="104" spans="1:11" ht="30" customHeight="1" x14ac:dyDescent="0.2">
      <c r="A104" s="24" t="s">
        <v>29</v>
      </c>
      <c r="B104" s="15">
        <f>Centrafrique!B70</f>
        <v>0</v>
      </c>
      <c r="C104" s="15">
        <f>Centrafrique!C70</f>
        <v>17817</v>
      </c>
      <c r="D104" s="15">
        <f>Centrafrique!D70</f>
        <v>72967</v>
      </c>
      <c r="E104" s="15">
        <f>Centrafrique!E70</f>
        <v>3390</v>
      </c>
      <c r="F104" s="15">
        <f>Centrafrique!F70</f>
        <v>77430</v>
      </c>
      <c r="G104" s="15">
        <f>Centrafrique!G70</f>
        <v>40126</v>
      </c>
      <c r="H104" s="15">
        <f>Centrafrique!H70</f>
        <v>33</v>
      </c>
      <c r="I104" s="15">
        <f>Centrafrique!I70</f>
        <v>446</v>
      </c>
      <c r="J104" s="16">
        <f t="shared" ref="J104:J108" si="9">SUM(B104:I104)</f>
        <v>212209</v>
      </c>
      <c r="K104" s="17">
        <f t="shared" ref="K104:K108" si="10">B104*500+C104*100+D104*50+E104*25+F104*10+G104*5+H104*2+I104*1</f>
        <v>6490242</v>
      </c>
    </row>
    <row r="105" spans="1:11" ht="30" customHeight="1" x14ac:dyDescent="0.2">
      <c r="A105" s="24" t="s">
        <v>21</v>
      </c>
      <c r="B105" s="15">
        <f>Congo!B70</f>
        <v>125</v>
      </c>
      <c r="C105" s="15">
        <f>Congo!C70</f>
        <v>26371</v>
      </c>
      <c r="D105" s="15">
        <f>Congo!D70</f>
        <v>73469</v>
      </c>
      <c r="E105" s="15">
        <f>Congo!E70</f>
        <v>21225</v>
      </c>
      <c r="F105" s="15">
        <f>Congo!F70</f>
        <v>165751</v>
      </c>
      <c r="G105" s="15">
        <f>Congo!G70</f>
        <v>12202</v>
      </c>
      <c r="H105" s="15">
        <f>Congo!H70</f>
        <v>2049</v>
      </c>
      <c r="I105" s="15">
        <f>Congo!I70</f>
        <v>3346</v>
      </c>
      <c r="J105" s="16">
        <f t="shared" si="9"/>
        <v>304538</v>
      </c>
      <c r="K105" s="17">
        <f t="shared" si="10"/>
        <v>8629639</v>
      </c>
    </row>
    <row r="106" spans="1:11" ht="30" customHeight="1" x14ac:dyDescent="0.2">
      <c r="A106" s="24" t="s">
        <v>24</v>
      </c>
      <c r="B106" s="15">
        <f>Gabon!B70</f>
        <v>500</v>
      </c>
      <c r="C106" s="15">
        <f>Gabon!C70</f>
        <v>23242</v>
      </c>
      <c r="D106" s="15">
        <f>Gabon!D70</f>
        <v>40410</v>
      </c>
      <c r="E106" s="15">
        <f>Gabon!E70</f>
        <v>7159</v>
      </c>
      <c r="F106" s="15">
        <f>Gabon!F70</f>
        <v>9711</v>
      </c>
      <c r="G106" s="15">
        <f>Gabon!G70</f>
        <v>7192</v>
      </c>
      <c r="H106" s="15">
        <f>Gabon!H70</f>
        <v>39</v>
      </c>
      <c r="I106" s="15">
        <f>Gabon!I70</f>
        <v>385</v>
      </c>
      <c r="J106" s="16">
        <f t="shared" si="9"/>
        <v>88638</v>
      </c>
      <c r="K106" s="17">
        <f t="shared" si="10"/>
        <v>4907208</v>
      </c>
    </row>
    <row r="107" spans="1:11" ht="30" customHeight="1" x14ac:dyDescent="0.2">
      <c r="A107" s="24" t="s">
        <v>30</v>
      </c>
      <c r="B107" s="15">
        <f>'Guinée Equatoriale'!B70</f>
        <v>10</v>
      </c>
      <c r="C107" s="15">
        <f>'Guinée Equatoriale'!C70</f>
        <v>24012</v>
      </c>
      <c r="D107" s="15">
        <f>'Guinée Equatoriale'!D70</f>
        <v>313235</v>
      </c>
      <c r="E107" s="15">
        <f>'Guinée Equatoriale'!E70</f>
        <v>100147</v>
      </c>
      <c r="F107" s="15">
        <f>'Guinée Equatoriale'!F70</f>
        <v>244</v>
      </c>
      <c r="G107" s="15">
        <f>'Guinée Equatoriale'!G70</f>
        <v>214</v>
      </c>
      <c r="H107" s="15">
        <f>'Guinée Equatoriale'!H70</f>
        <v>203</v>
      </c>
      <c r="I107" s="15">
        <f>'Guinée Equatoriale'!I70</f>
        <v>246</v>
      </c>
      <c r="J107" s="16">
        <f t="shared" si="9"/>
        <v>438311</v>
      </c>
      <c r="K107" s="17">
        <f t="shared" si="10"/>
        <v>20575787</v>
      </c>
    </row>
    <row r="108" spans="1:11" ht="30" customHeight="1" thickBot="1" x14ac:dyDescent="0.25">
      <c r="A108" s="24" t="s">
        <v>26</v>
      </c>
      <c r="B108" s="15">
        <f>Tchad!B70</f>
        <v>0</v>
      </c>
      <c r="C108" s="15">
        <f>Tchad!C70</f>
        <v>108370</v>
      </c>
      <c r="D108" s="15">
        <f>Tchad!D70</f>
        <v>130013</v>
      </c>
      <c r="E108" s="15">
        <f>Tchad!E70</f>
        <v>17422</v>
      </c>
      <c r="F108" s="15">
        <f>Tchad!F70</f>
        <v>326</v>
      </c>
      <c r="G108" s="15">
        <f>Tchad!G70</f>
        <v>102</v>
      </c>
      <c r="H108" s="15">
        <f>Tchad!H70</f>
        <v>160</v>
      </c>
      <c r="I108" s="15">
        <f>Tchad!I70</f>
        <v>114</v>
      </c>
      <c r="J108" s="16">
        <f t="shared" si="9"/>
        <v>256507</v>
      </c>
      <c r="K108" s="17">
        <f t="shared" si="10"/>
        <v>17777404</v>
      </c>
    </row>
    <row r="109" spans="1:11" ht="20.100000000000001" customHeight="1" thickBot="1" x14ac:dyDescent="0.25">
      <c r="A109" s="12" t="s">
        <v>16</v>
      </c>
      <c r="B109" s="22">
        <f t="shared" ref="B109:K109" si="11">SUM(B103:B108)</f>
        <v>735</v>
      </c>
      <c r="C109" s="22">
        <f t="shared" si="11"/>
        <v>254296</v>
      </c>
      <c r="D109" s="22">
        <f t="shared" si="11"/>
        <v>692657</v>
      </c>
      <c r="E109" s="22">
        <f t="shared" si="11"/>
        <v>173946</v>
      </c>
      <c r="F109" s="22">
        <f t="shared" si="11"/>
        <v>255126</v>
      </c>
      <c r="G109" s="22">
        <f t="shared" si="11"/>
        <v>60494</v>
      </c>
      <c r="H109" s="22">
        <f t="shared" si="11"/>
        <v>2504</v>
      </c>
      <c r="I109" s="22">
        <f t="shared" si="11"/>
        <v>6223</v>
      </c>
      <c r="J109" s="22">
        <f t="shared" si="11"/>
        <v>1445981</v>
      </c>
      <c r="K109" s="25">
        <f t="shared" si="11"/>
        <v>67643561</v>
      </c>
    </row>
    <row r="110" spans="1:11" ht="20.100000000000001" customHeight="1" thickTop="1" x14ac:dyDescent="0.2"/>
  </sheetData>
  <sheetProtection selectLockedCells="1" selectUnlockedCells="1"/>
  <mergeCells count="4">
    <mergeCell ref="A1:H1"/>
    <mergeCell ref="A34:H34"/>
    <mergeCell ref="A67:K67"/>
    <mergeCell ref="A99:K99"/>
  </mergeCells>
  <printOptions horizontalCentered="1"/>
  <pageMargins left="0" right="0" top="0" bottom="0" header="0.51181102362204722" footer="0.51181102362204722"/>
  <pageSetup paperSize="9" scale="57" orientation="landscape" r:id="rId1"/>
  <headerFooter alignWithMargins="0"/>
  <rowBreaks count="3" manualBreakCount="3">
    <brk id="32" max="16383" man="1"/>
    <brk id="65" max="16383" man="1"/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Cameroun</vt:lpstr>
      <vt:lpstr>Centrafrique</vt:lpstr>
      <vt:lpstr>Congo</vt:lpstr>
      <vt:lpstr>Gabon</vt:lpstr>
      <vt:lpstr>Guinée Equatoriale</vt:lpstr>
      <vt:lpstr>Tchad</vt:lpstr>
      <vt:lpstr>Zone CEMAC</vt:lpstr>
      <vt:lpstr>Zone CEMAC PAR ETAT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ATANGANA</dc:creator>
  <cp:lastModifiedBy>Marie Ange Kaddy AKAGA</cp:lastModifiedBy>
  <cp:lastPrinted>2017-02-03T12:36:54Z</cp:lastPrinted>
  <dcterms:created xsi:type="dcterms:W3CDTF">2010-12-07T10:00:07Z</dcterms:created>
  <dcterms:modified xsi:type="dcterms:W3CDTF">2025-07-01T07:57:53Z</dcterms:modified>
</cp:coreProperties>
</file>