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MBEAC\Documents\DERS\BDP\2025\30_ARRETE_MALABO\FINAL\BDP_GNQ_2016_2023\"/>
    </mc:Choice>
  </mc:AlternateContent>
  <xr:revisionPtr revIDLastSave="0" documentId="13_ncr:1_{8358451F-DCE6-46AF-A734-271C41FB2188}" xr6:coauthVersionLast="47" xr6:coauthVersionMax="47" xr10:uidLastSave="{00000000-0000-0000-0000-000000000000}"/>
  <bookViews>
    <workbookView xWindow="-108" yWindow="-108" windowWidth="23256" windowHeight="12456" tabRatio="399" activeTab="1" xr2:uid="{00000000-000D-0000-FFFF-FFFF00000000}"/>
  </bookViews>
  <sheets>
    <sheet name="TYPE " sheetId="39" r:id="rId1"/>
    <sheet name="ANALYTIQUE" sheetId="37" r:id="rId2"/>
    <sheet name="NEW_MODEL_1" sheetId="34" state="hidden" r:id="rId3"/>
    <sheet name="NEW_MODEL_2" sheetId="36" state="hidden" r:id="rId4"/>
  </sheets>
  <externalReferences>
    <externalReference r:id="rId5"/>
  </externalReferences>
  <definedNames>
    <definedName name="____________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___com2000" localSheetId="2">#REF!</definedName>
    <definedName name="_______________________________________________________________________________com2000" localSheetId="0">#REF!</definedName>
    <definedName name="_______________________________________________________________________________com2000">#REF!</definedName>
    <definedName name="_______________________________________________________________________________gen2" localSheetId="2">#REF!</definedName>
    <definedName name="_______________________________________________________________________________gen2" localSheetId="0">#REF!</definedName>
    <definedName name="_______________________________________________________________________________gen2">#REF!</definedName>
    <definedName name="_____________________________________________________________________________com2000" localSheetId="2">#REF!</definedName>
    <definedName name="_____________________________________________________________________________com2000" localSheetId="0">#REF!</definedName>
    <definedName name="_____________________________________________________________________________com2000">#REF!</definedName>
    <definedName name="_____________________________________________________________________________EXR1" localSheetId="2">#REF!</definedName>
    <definedName name="_____________________________________________________________________________EXR1" localSheetId="0">#REF!</definedName>
    <definedName name="_____________________________________________________________________________EXR1">#REF!</definedName>
    <definedName name="_____________________________________________________________________________EXR2" localSheetId="2">#REF!</definedName>
    <definedName name="_____________________________________________________________________________EXR2" localSheetId="0">#REF!</definedName>
    <definedName name="_____________________________________________________________________________EXR2">#REF!</definedName>
    <definedName name="_____________________________________________________________________________EXR3" localSheetId="2">#REF!</definedName>
    <definedName name="_____________________________________________________________________________EXR3" localSheetId="0">#REF!</definedName>
    <definedName name="_____________________________________________________________________________EXR3">#REF!</definedName>
    <definedName name="_____________________________________________________________________________gen2" localSheetId="2">#REF!</definedName>
    <definedName name="_____________________________________________________________________________gen2" localSheetId="0">#REF!</definedName>
    <definedName name="_____________________________________________________________________________gen2">#REF!</definedName>
    <definedName name="_____________________________________________________________________________TAB31" localSheetId="2">#REF!</definedName>
    <definedName name="_____________________________________________________________________________TAB31" localSheetId="0">#REF!</definedName>
    <definedName name="_____________________________________________________________________________TAB31">#REF!</definedName>
    <definedName name="_____________________________________________________________________________TAB32" localSheetId="2">#REF!</definedName>
    <definedName name="_____________________________________________________________________________TAB32" localSheetId="0">#REF!</definedName>
    <definedName name="_____________________________________________________________________________TAB32">#REF!</definedName>
    <definedName name="_____________________________________________________________________________TAB33" localSheetId="2">#REF!</definedName>
    <definedName name="_____________________________________________________________________________TAB33" localSheetId="0">#REF!</definedName>
    <definedName name="_____________________________________________________________________________TAB33">#REF!</definedName>
    <definedName name="_____________________________________________________________________________TAB35" localSheetId="2">#REF!</definedName>
    <definedName name="_____________________________________________________________________________TAB35" localSheetId="0">#REF!</definedName>
    <definedName name="_____________________________________________________________________________TAB35">#REF!</definedName>
    <definedName name="_____________________________________________________________________________TAB36" localSheetId="2">#REF!</definedName>
    <definedName name="_____________________________________________________________________________TAB36" localSheetId="0">#REF!</definedName>
    <definedName name="_____________________________________________________________________________TAB36">#REF!</definedName>
    <definedName name="_____________________________________________________________________________TAB37" localSheetId="2">#REF!</definedName>
    <definedName name="_____________________________________________________________________________TAB37" localSheetId="0">#REF!</definedName>
    <definedName name="_____________________________________________________________________________TAB37">#REF!</definedName>
    <definedName name="_____________________________________________________________________________TAB38" localSheetId="2">#REF!</definedName>
    <definedName name="_____________________________________________________________________________TAB38" localSheetId="0">#REF!</definedName>
    <definedName name="_____________________________________________________________________________TAB38">#REF!</definedName>
    <definedName name="____________________________________________________________________________EXR1" localSheetId="2">#REF!</definedName>
    <definedName name="____________________________________________________________________________EXR1" localSheetId="0">#REF!</definedName>
    <definedName name="____________________________________________________________________________EXR1">#REF!</definedName>
    <definedName name="____________________________________________________________________________EXR2" localSheetId="2">#REF!</definedName>
    <definedName name="____________________________________________________________________________EXR2" localSheetId="0">#REF!</definedName>
    <definedName name="____________________________________________________________________________EXR2">#REF!</definedName>
    <definedName name="____________________________________________________________________________EXR3" localSheetId="2">#REF!</definedName>
    <definedName name="____________________________________________________________________________EXR3" localSheetId="0">#REF!</definedName>
    <definedName name="____________________________________________________________________________EXR3">#REF!</definedName>
    <definedName name="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TAB31" localSheetId="2">#REF!</definedName>
    <definedName name="____________________________________________________________________________TAB31" localSheetId="0">#REF!</definedName>
    <definedName name="____________________________________________________________________________TAB31">#REF!</definedName>
    <definedName name="____________________________________________________________________________TAB32" localSheetId="2">#REF!</definedName>
    <definedName name="____________________________________________________________________________TAB32" localSheetId="0">#REF!</definedName>
    <definedName name="____________________________________________________________________________TAB32">#REF!</definedName>
    <definedName name="____________________________________________________________________________TAB33" localSheetId="2">#REF!</definedName>
    <definedName name="____________________________________________________________________________TAB33" localSheetId="0">#REF!</definedName>
    <definedName name="____________________________________________________________________________TAB33">#REF!</definedName>
    <definedName name="____________________________________________________________________________TAB35" localSheetId="2">#REF!</definedName>
    <definedName name="____________________________________________________________________________TAB35" localSheetId="0">#REF!</definedName>
    <definedName name="____________________________________________________________________________TAB35">#REF!</definedName>
    <definedName name="____________________________________________________________________________TAB36" localSheetId="2">#REF!</definedName>
    <definedName name="____________________________________________________________________________TAB36" localSheetId="0">#REF!</definedName>
    <definedName name="____________________________________________________________________________TAB36">#REF!</definedName>
    <definedName name="____________________________________________________________________________TAB37" localSheetId="2">#REF!</definedName>
    <definedName name="____________________________________________________________________________TAB37" localSheetId="0">#REF!</definedName>
    <definedName name="____________________________________________________________________________TAB37">#REF!</definedName>
    <definedName name="____________________________________________________________________________TAB38" localSheetId="2">#REF!</definedName>
    <definedName name="____________________________________________________________________________TAB38" localSheetId="0">#REF!</definedName>
    <definedName name="____________________________________________________________________________TAB38">#REF!</definedName>
    <definedName name="___________________________________________________________________________com2000" localSheetId="2">#REF!</definedName>
    <definedName name="___________________________________________________________________________com2000" localSheetId="0">#REF!</definedName>
    <definedName name="___________________________________________________________________________com2000">#REF!</definedName>
    <definedName name="___________________________________________________________________________EXR1" localSheetId="2">#REF!</definedName>
    <definedName name="___________________________________________________________________________EXR1" localSheetId="0">#REF!</definedName>
    <definedName name="___________________________________________________________________________EXR1">#REF!</definedName>
    <definedName name="___________________________________________________________________________EXR2" localSheetId="2">#REF!</definedName>
    <definedName name="___________________________________________________________________________EXR2" localSheetId="0">#REF!</definedName>
    <definedName name="___________________________________________________________________________EXR2">#REF!</definedName>
    <definedName name="___________________________________________________________________________EXR3" localSheetId="2">#REF!</definedName>
    <definedName name="___________________________________________________________________________EXR3" localSheetId="0">#REF!</definedName>
    <definedName name="___________________________________________________________________________EXR3">#REF!</definedName>
    <definedName name="___________________________________________________________________________gen2" localSheetId="2">#REF!</definedName>
    <definedName name="___________________________________________________________________________gen2" localSheetId="0">#REF!</definedName>
    <definedName name="___________________________________________________________________________gen2">#REF!</definedName>
    <definedName name="___________________________________________________________________________TAB31" localSheetId="2">#REF!</definedName>
    <definedName name="___________________________________________________________________________TAB31" localSheetId="0">#REF!</definedName>
    <definedName name="___________________________________________________________________________TAB31">#REF!</definedName>
    <definedName name="___________________________________________________________________________TAB32" localSheetId="2">#REF!</definedName>
    <definedName name="___________________________________________________________________________TAB32" localSheetId="0">#REF!</definedName>
    <definedName name="___________________________________________________________________________TAB32">#REF!</definedName>
    <definedName name="___________________________________________________________________________TAB33" localSheetId="2">#REF!</definedName>
    <definedName name="___________________________________________________________________________TAB33" localSheetId="0">#REF!</definedName>
    <definedName name="___________________________________________________________________________TAB33">#REF!</definedName>
    <definedName name="___________________________________________________________________________TAB35" localSheetId="2">#REF!</definedName>
    <definedName name="___________________________________________________________________________TAB35" localSheetId="0">#REF!</definedName>
    <definedName name="___________________________________________________________________________TAB35">#REF!</definedName>
    <definedName name="___________________________________________________________________________TAB36" localSheetId="2">#REF!</definedName>
    <definedName name="___________________________________________________________________________TAB36" localSheetId="0">#REF!</definedName>
    <definedName name="___________________________________________________________________________TAB36">#REF!</definedName>
    <definedName name="___________________________________________________________________________TAB37" localSheetId="2">#REF!</definedName>
    <definedName name="___________________________________________________________________________TAB37" localSheetId="0">#REF!</definedName>
    <definedName name="___________________________________________________________________________TAB37">#REF!</definedName>
    <definedName name="___________________________________________________________________________TAB38" localSheetId="2">#REF!</definedName>
    <definedName name="___________________________________________________________________________TAB38" localSheetId="0">#REF!</definedName>
    <definedName name="___________________________________________________________________________TAB38">#REF!</definedName>
    <definedName name="__________________________________________________________________________com2000" localSheetId="2">#REF!</definedName>
    <definedName name="__________________________________________________________________________com2000" localSheetId="0">#REF!</definedName>
    <definedName name="__________________________________________________________________________com2000">#REF!</definedName>
    <definedName name="__________________________________________________________________________EXR1" localSheetId="2">#REF!</definedName>
    <definedName name="__________________________________________________________________________EXR1" localSheetId="0">#REF!</definedName>
    <definedName name="__________________________________________________________________________EXR1">#REF!</definedName>
    <definedName name="__________________________________________________________________________EXR2" localSheetId="2">#REF!</definedName>
    <definedName name="__________________________________________________________________________EXR2" localSheetId="0">#REF!</definedName>
    <definedName name="__________________________________________________________________________EXR2">#REF!</definedName>
    <definedName name="__________________________________________________________________________EXR3" localSheetId="2">#REF!</definedName>
    <definedName name="__________________________________________________________________________EXR3" localSheetId="0">#REF!</definedName>
    <definedName name="__________________________________________________________________________EXR3">#REF!</definedName>
    <definedName name="__________________________________________________________________________gen2" localSheetId="2">#REF!</definedName>
    <definedName name="__________________________________________________________________________gen2" localSheetId="0">#REF!</definedName>
    <definedName name="__________________________________________________________________________gen2">#REF!</definedName>
    <definedName name="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TAB31" localSheetId="2">#REF!</definedName>
    <definedName name="__________________________________________________________________________TAB31" localSheetId="0">#REF!</definedName>
    <definedName name="__________________________________________________________________________TAB31">#REF!</definedName>
    <definedName name="__________________________________________________________________________TAB32" localSheetId="2">#REF!</definedName>
    <definedName name="__________________________________________________________________________TAB32" localSheetId="0">#REF!</definedName>
    <definedName name="__________________________________________________________________________TAB32">#REF!</definedName>
    <definedName name="__________________________________________________________________________TAB33" localSheetId="2">#REF!</definedName>
    <definedName name="__________________________________________________________________________TAB33" localSheetId="0">#REF!</definedName>
    <definedName name="__________________________________________________________________________TAB33">#REF!</definedName>
    <definedName name="__________________________________________________________________________TAB35" localSheetId="2">#REF!</definedName>
    <definedName name="__________________________________________________________________________TAB35" localSheetId="0">#REF!</definedName>
    <definedName name="__________________________________________________________________________TAB35">#REF!</definedName>
    <definedName name="__________________________________________________________________________TAB36" localSheetId="2">#REF!</definedName>
    <definedName name="__________________________________________________________________________TAB36" localSheetId="0">#REF!</definedName>
    <definedName name="__________________________________________________________________________TAB36">#REF!</definedName>
    <definedName name="__________________________________________________________________________TAB37" localSheetId="2">#REF!</definedName>
    <definedName name="__________________________________________________________________________TAB37" localSheetId="0">#REF!</definedName>
    <definedName name="__________________________________________________________________________TAB37">#REF!</definedName>
    <definedName name="__________________________________________________________________________TAB38" localSheetId="2">#REF!</definedName>
    <definedName name="__________________________________________________________________________TAB38" localSheetId="0">#REF!</definedName>
    <definedName name="__________________________________________________________________________TAB38">#REF!</definedName>
    <definedName name="_________________________________________________________________________com2000" localSheetId="2">#REF!</definedName>
    <definedName name="_________________________________________________________________________com2000" localSheetId="0">#REF!</definedName>
    <definedName name="_________________________________________________________________________com2000">#REF!</definedName>
    <definedName name="_________________________________________________________________________EXR1" localSheetId="2">#REF!</definedName>
    <definedName name="_________________________________________________________________________EXR1" localSheetId="0">#REF!</definedName>
    <definedName name="_________________________________________________________________________EXR1">#REF!</definedName>
    <definedName name="_________________________________________________________________________EXR2" localSheetId="2">#REF!</definedName>
    <definedName name="_________________________________________________________________________EXR2" localSheetId="0">#REF!</definedName>
    <definedName name="_________________________________________________________________________EXR2">#REF!</definedName>
    <definedName name="_________________________________________________________________________EXR3" localSheetId="2">#REF!</definedName>
    <definedName name="_________________________________________________________________________EXR3" localSheetId="0">#REF!</definedName>
    <definedName name="_________________________________________________________________________EXR3">#REF!</definedName>
    <definedName name="_________________________________________________________________________gen2" localSheetId="2">#REF!</definedName>
    <definedName name="_________________________________________________________________________gen2" localSheetId="0">#REF!</definedName>
    <definedName name="_________________________________________________________________________gen2">#REF!</definedName>
    <definedName name="_________________________________________________________________________TAB30" localSheetId="2">#REF!</definedName>
    <definedName name="_________________________________________________________________________TAB30" localSheetId="0">#REF!</definedName>
    <definedName name="_________________________________________________________________________TAB30">#REF!</definedName>
    <definedName name="_________________________________________________________________________TAB31" localSheetId="2">#REF!</definedName>
    <definedName name="_________________________________________________________________________TAB31" localSheetId="0">#REF!</definedName>
    <definedName name="_________________________________________________________________________TAB31">#REF!</definedName>
    <definedName name="_________________________________________________________________________TAB32" localSheetId="2">#REF!</definedName>
    <definedName name="_________________________________________________________________________TAB32" localSheetId="0">#REF!</definedName>
    <definedName name="_________________________________________________________________________TAB32">#REF!</definedName>
    <definedName name="_________________________________________________________________________TAB33" localSheetId="2">#REF!</definedName>
    <definedName name="_________________________________________________________________________TAB33" localSheetId="0">#REF!</definedName>
    <definedName name="_________________________________________________________________________TAB33">#REF!</definedName>
    <definedName name="_________________________________________________________________________TAB35" localSheetId="2">#REF!</definedName>
    <definedName name="_________________________________________________________________________TAB35" localSheetId="0">#REF!</definedName>
    <definedName name="_________________________________________________________________________TAB35">#REF!</definedName>
    <definedName name="_________________________________________________________________________TAB36" localSheetId="2">#REF!</definedName>
    <definedName name="_________________________________________________________________________TAB36" localSheetId="0">#REF!</definedName>
    <definedName name="_________________________________________________________________________TAB36">#REF!</definedName>
    <definedName name="_________________________________________________________________________TAB37" localSheetId="2">#REF!</definedName>
    <definedName name="_________________________________________________________________________TAB37" localSheetId="0">#REF!</definedName>
    <definedName name="_________________________________________________________________________TAB37">#REF!</definedName>
    <definedName name="_________________________________________________________________________TAB38" localSheetId="2">#REF!</definedName>
    <definedName name="_________________________________________________________________________TAB38" localSheetId="0">#REF!</definedName>
    <definedName name="_________________________________________________________________________TAB38">#REF!</definedName>
    <definedName name="_________________________________________________________________________TAB39" localSheetId="2">#REF!</definedName>
    <definedName name="_________________________________________________________________________TAB39" localSheetId="0">#REF!</definedName>
    <definedName name="_________________________________________________________________________TAB39">#REF!</definedName>
    <definedName name="_________________________________________________________________________TAB47" localSheetId="2">#REF!</definedName>
    <definedName name="_________________________________________________________________________TAB47" localSheetId="0">#REF!</definedName>
    <definedName name="_________________________________________________________________________TAB47">#REF!</definedName>
    <definedName name="________________________________________________________________________com2000" localSheetId="2">#REF!</definedName>
    <definedName name="________________________________________________________________________com2000" localSheetId="0">#REF!</definedName>
    <definedName name="________________________________________________________________________com2000">#REF!</definedName>
    <definedName name="________________________________________________________________________EXR1" localSheetId="2">#REF!</definedName>
    <definedName name="________________________________________________________________________EXR1" localSheetId="0">#REF!</definedName>
    <definedName name="________________________________________________________________________EXR1">#REF!</definedName>
    <definedName name="________________________________________________________________________EXR2" localSheetId="2">#REF!</definedName>
    <definedName name="________________________________________________________________________EXR2" localSheetId="0">#REF!</definedName>
    <definedName name="________________________________________________________________________EXR2">#REF!</definedName>
    <definedName name="________________________________________________________________________EXR3" localSheetId="2">#REF!</definedName>
    <definedName name="________________________________________________________________________EXR3" localSheetId="0">#REF!</definedName>
    <definedName name="________________________________________________________________________EXR3">#REF!</definedName>
    <definedName name="________________________________________________________________________gen2" localSheetId="2">#REF!</definedName>
    <definedName name="________________________________________________________________________gen2" localSheetId="0">#REF!</definedName>
    <definedName name="________________________________________________________________________gen2">#REF!</definedName>
    <definedName name="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TAB30" localSheetId="2">#REF!</definedName>
    <definedName name="________________________________________________________________________TAB30" localSheetId="0">#REF!</definedName>
    <definedName name="________________________________________________________________________TAB30">#REF!</definedName>
    <definedName name="________________________________________________________________________TAB31" localSheetId="2">#REF!</definedName>
    <definedName name="________________________________________________________________________TAB31" localSheetId="0">#REF!</definedName>
    <definedName name="________________________________________________________________________TAB31">#REF!</definedName>
    <definedName name="________________________________________________________________________TAB32" localSheetId="2">#REF!</definedName>
    <definedName name="________________________________________________________________________TAB32" localSheetId="0">#REF!</definedName>
    <definedName name="________________________________________________________________________TAB32">#REF!</definedName>
    <definedName name="________________________________________________________________________TAB33" localSheetId="2">#REF!</definedName>
    <definedName name="________________________________________________________________________TAB33" localSheetId="0">#REF!</definedName>
    <definedName name="________________________________________________________________________TAB33">#REF!</definedName>
    <definedName name="________________________________________________________________________TAB35" localSheetId="2">#REF!</definedName>
    <definedName name="________________________________________________________________________TAB35" localSheetId="0">#REF!</definedName>
    <definedName name="________________________________________________________________________TAB35">#REF!</definedName>
    <definedName name="________________________________________________________________________TAB36" localSheetId="2">#REF!</definedName>
    <definedName name="________________________________________________________________________TAB36" localSheetId="0">#REF!</definedName>
    <definedName name="________________________________________________________________________TAB36">#REF!</definedName>
    <definedName name="________________________________________________________________________TAB37" localSheetId="2">#REF!</definedName>
    <definedName name="________________________________________________________________________TAB37" localSheetId="0">#REF!</definedName>
    <definedName name="________________________________________________________________________TAB37">#REF!</definedName>
    <definedName name="________________________________________________________________________TAB38" localSheetId="2">#REF!</definedName>
    <definedName name="________________________________________________________________________TAB38" localSheetId="0">#REF!</definedName>
    <definedName name="________________________________________________________________________TAB38">#REF!</definedName>
    <definedName name="________________________________________________________________________TAB39" localSheetId="2">#REF!</definedName>
    <definedName name="________________________________________________________________________TAB39" localSheetId="0">#REF!</definedName>
    <definedName name="________________________________________________________________________TAB39">#REF!</definedName>
    <definedName name="________________________________________________________________________TAB47" localSheetId="2">#REF!</definedName>
    <definedName name="________________________________________________________________________TAB47" localSheetId="0">#REF!</definedName>
    <definedName name="________________________________________________________________________TAB47">#REF!</definedName>
    <definedName name="_______________________________________________________________________EXR2" localSheetId="2">#REF!</definedName>
    <definedName name="_______________________________________________________________________EXR2" localSheetId="0">#REF!</definedName>
    <definedName name="_______________________________________________________________________EXR2">#REF!</definedName>
    <definedName name="_______________________________________________________________________EXR3" localSheetId="2">#REF!</definedName>
    <definedName name="_______________________________________________________________________EXR3" localSheetId="0">#REF!</definedName>
    <definedName name="_______________________________________________________________________EXR3">#REF!</definedName>
    <definedName name="_______________________________________________________________________TAB30" localSheetId="2">#REF!</definedName>
    <definedName name="_______________________________________________________________________TAB30" localSheetId="0">#REF!</definedName>
    <definedName name="_______________________________________________________________________TAB30">#REF!</definedName>
    <definedName name="_______________________________________________________________________TAB31" localSheetId="2">#REF!</definedName>
    <definedName name="_______________________________________________________________________TAB31" localSheetId="0">#REF!</definedName>
    <definedName name="_______________________________________________________________________TAB31">#REF!</definedName>
    <definedName name="_______________________________________________________________________TAB32" localSheetId="2">#REF!</definedName>
    <definedName name="_______________________________________________________________________TAB32" localSheetId="0">#REF!</definedName>
    <definedName name="_______________________________________________________________________TAB32">#REF!</definedName>
    <definedName name="_______________________________________________________________________TAB33" localSheetId="2">#REF!</definedName>
    <definedName name="_______________________________________________________________________TAB33" localSheetId="0">#REF!</definedName>
    <definedName name="_______________________________________________________________________TAB33">#REF!</definedName>
    <definedName name="_______________________________________________________________________TAB35" localSheetId="2">#REF!</definedName>
    <definedName name="_______________________________________________________________________TAB35" localSheetId="0">#REF!</definedName>
    <definedName name="_______________________________________________________________________TAB35">#REF!</definedName>
    <definedName name="_______________________________________________________________________TAB36" localSheetId="2">#REF!</definedName>
    <definedName name="_______________________________________________________________________TAB36" localSheetId="0">#REF!</definedName>
    <definedName name="_______________________________________________________________________TAB36">#REF!</definedName>
    <definedName name="_______________________________________________________________________TAB37" localSheetId="2">#REF!</definedName>
    <definedName name="_______________________________________________________________________TAB37" localSheetId="0">#REF!</definedName>
    <definedName name="_______________________________________________________________________TAB37">#REF!</definedName>
    <definedName name="_______________________________________________________________________TAB38" localSheetId="2">#REF!</definedName>
    <definedName name="_______________________________________________________________________TAB38" localSheetId="0">#REF!</definedName>
    <definedName name="_______________________________________________________________________TAB38">#REF!</definedName>
    <definedName name="_______________________________________________________________________TAB39" localSheetId="2">#REF!</definedName>
    <definedName name="_______________________________________________________________________TAB39" localSheetId="0">#REF!</definedName>
    <definedName name="_______________________________________________________________________TAB39">#REF!</definedName>
    <definedName name="_______________________________________________________________________TAB47" localSheetId="2">#REF!</definedName>
    <definedName name="_______________________________________________________________________TAB47" localSheetId="0">#REF!</definedName>
    <definedName name="_______________________________________________________________________TAB47">#REF!</definedName>
    <definedName name="______________________________________________________________________com2000" localSheetId="2">#REF!</definedName>
    <definedName name="______________________________________________________________________com2000" localSheetId="0">#REF!</definedName>
    <definedName name="______________________________________________________________________com2000">#REF!</definedName>
    <definedName name="______________________________________________________________________EXR1" localSheetId="2">#REF!</definedName>
    <definedName name="______________________________________________________________________EXR1" localSheetId="0">#REF!</definedName>
    <definedName name="______________________________________________________________________EXR1">#REF!</definedName>
    <definedName name="______________________________________________________________________EXR2" localSheetId="2">#REF!</definedName>
    <definedName name="______________________________________________________________________EXR2" localSheetId="0">#REF!</definedName>
    <definedName name="______________________________________________________________________EXR2">#REF!</definedName>
    <definedName name="______________________________________________________________________EXR3" localSheetId="2">#REF!</definedName>
    <definedName name="______________________________________________________________________EXR3" localSheetId="0">#REF!</definedName>
    <definedName name="______________________________________________________________________EXR3">#REF!</definedName>
    <definedName name="______________________________________________________________________gen2" localSheetId="2">#REF!</definedName>
    <definedName name="______________________________________________________________________gen2" localSheetId="0">#REF!</definedName>
    <definedName name="______________________________________________________________________gen2">#REF!</definedName>
    <definedName name="______________________________________________________________________TAB31" localSheetId="2">#REF!</definedName>
    <definedName name="______________________________________________________________________TAB31" localSheetId="0">#REF!</definedName>
    <definedName name="______________________________________________________________________TAB31">#REF!</definedName>
    <definedName name="______________________________________________________________________TAB32" localSheetId="2">#REF!</definedName>
    <definedName name="______________________________________________________________________TAB32" localSheetId="0">#REF!</definedName>
    <definedName name="______________________________________________________________________TAB32">#REF!</definedName>
    <definedName name="______________________________________________________________________TAB33" localSheetId="2">#REF!</definedName>
    <definedName name="______________________________________________________________________TAB33" localSheetId="0">#REF!</definedName>
    <definedName name="______________________________________________________________________TAB33">#REF!</definedName>
    <definedName name="______________________________________________________________________TAB35" localSheetId="2">#REF!</definedName>
    <definedName name="______________________________________________________________________TAB35" localSheetId="0">#REF!</definedName>
    <definedName name="______________________________________________________________________TAB35">#REF!</definedName>
    <definedName name="______________________________________________________________________TAB36" localSheetId="2">#REF!</definedName>
    <definedName name="______________________________________________________________________TAB36" localSheetId="0">#REF!</definedName>
    <definedName name="______________________________________________________________________TAB36">#REF!</definedName>
    <definedName name="______________________________________________________________________TAB37" localSheetId="2">#REF!</definedName>
    <definedName name="______________________________________________________________________TAB37" localSheetId="0">#REF!</definedName>
    <definedName name="______________________________________________________________________TAB37">#REF!</definedName>
    <definedName name="______________________________________________________________________TAB38" localSheetId="2">#REF!</definedName>
    <definedName name="______________________________________________________________________TAB38" localSheetId="0">#REF!</definedName>
    <definedName name="______________________________________________________________________TAB38">#REF!</definedName>
    <definedName name="______________________________________________________________________TAB39" localSheetId="2">#REF!</definedName>
    <definedName name="______________________________________________________________________TAB39" localSheetId="0">#REF!</definedName>
    <definedName name="______________________________________________________________________TAB39">#REF!</definedName>
    <definedName name="______________________________________________________________________TAB47" localSheetId="2">#REF!</definedName>
    <definedName name="______________________________________________________________________TAB47" localSheetId="0">#REF!</definedName>
    <definedName name="______________________________________________________________________TAB47">#REF!</definedName>
    <definedName name="_____________________________________________________________________TAB30" localSheetId="2">#REF!</definedName>
    <definedName name="_____________________________________________________________________TAB30" localSheetId="0">#REF!</definedName>
    <definedName name="_____________________________________________________________________TAB30">#REF!</definedName>
    <definedName name="_____________________________________________________________________TAB47" localSheetId="2">#REF!</definedName>
    <definedName name="_____________________________________________________________________TAB47" localSheetId="0">#REF!</definedName>
    <definedName name="_____________________________________________________________________TAB47">#REF!</definedName>
    <definedName name="____________________________________________________________________com2000" localSheetId="2">#REF!</definedName>
    <definedName name="____________________________________________________________________com2000" localSheetId="0">#REF!</definedName>
    <definedName name="____________________________________________________________________com2000">#REF!</definedName>
    <definedName name="____________________________________________________________________EXR1" localSheetId="2">#REF!</definedName>
    <definedName name="____________________________________________________________________EXR1" localSheetId="0">#REF!</definedName>
    <definedName name="____________________________________________________________________EXR1">#REF!</definedName>
    <definedName name="____________________________________________________________________EXR2" localSheetId="2">#REF!</definedName>
    <definedName name="____________________________________________________________________EXR2" localSheetId="0">#REF!</definedName>
    <definedName name="____________________________________________________________________EXR2">#REF!</definedName>
    <definedName name="____________________________________________________________________EXR3" localSheetId="2">#REF!</definedName>
    <definedName name="____________________________________________________________________EXR3" localSheetId="0">#REF!</definedName>
    <definedName name="____________________________________________________________________EXR3">#REF!</definedName>
    <definedName name="____________________________________________________________________gen2" localSheetId="2">#REF!</definedName>
    <definedName name="____________________________________________________________________gen2" localSheetId="0">#REF!</definedName>
    <definedName name="____________________________________________________________________gen2">#REF!</definedName>
    <definedName name="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TAB30" localSheetId="2">#REF!</definedName>
    <definedName name="____________________________________________________________________TAB30" localSheetId="0">#REF!</definedName>
    <definedName name="____________________________________________________________________TAB30">#REF!</definedName>
    <definedName name="____________________________________________________________________TAB31" localSheetId="2">#REF!</definedName>
    <definedName name="____________________________________________________________________TAB31" localSheetId="0">#REF!</definedName>
    <definedName name="____________________________________________________________________TAB31">#REF!</definedName>
    <definedName name="____________________________________________________________________TAB32" localSheetId="2">#REF!</definedName>
    <definedName name="____________________________________________________________________TAB32" localSheetId="0">#REF!</definedName>
    <definedName name="____________________________________________________________________TAB32">#REF!</definedName>
    <definedName name="____________________________________________________________________TAB33" localSheetId="2">#REF!</definedName>
    <definedName name="____________________________________________________________________TAB33" localSheetId="0">#REF!</definedName>
    <definedName name="____________________________________________________________________TAB33">#REF!</definedName>
    <definedName name="____________________________________________________________________TAB35" localSheetId="2">#REF!</definedName>
    <definedName name="____________________________________________________________________TAB35" localSheetId="0">#REF!</definedName>
    <definedName name="____________________________________________________________________TAB35">#REF!</definedName>
    <definedName name="____________________________________________________________________TAB36" localSheetId="2">#REF!</definedName>
    <definedName name="____________________________________________________________________TAB36" localSheetId="0">#REF!</definedName>
    <definedName name="____________________________________________________________________TAB36">#REF!</definedName>
    <definedName name="____________________________________________________________________TAB37" localSheetId="2">#REF!</definedName>
    <definedName name="____________________________________________________________________TAB37" localSheetId="0">#REF!</definedName>
    <definedName name="____________________________________________________________________TAB37">#REF!</definedName>
    <definedName name="____________________________________________________________________TAB38" localSheetId="2">#REF!</definedName>
    <definedName name="____________________________________________________________________TAB38" localSheetId="0">#REF!</definedName>
    <definedName name="____________________________________________________________________TAB38">#REF!</definedName>
    <definedName name="____________________________________________________________________TAB39" localSheetId="2">#REF!</definedName>
    <definedName name="____________________________________________________________________TAB39" localSheetId="0">#REF!</definedName>
    <definedName name="____________________________________________________________________TAB39">#REF!</definedName>
    <definedName name="____________________________________________________________________TAB47" localSheetId="2">#REF!</definedName>
    <definedName name="____________________________________________________________________TAB47" localSheetId="0">#REF!</definedName>
    <definedName name="____________________________________________________________________TAB47">#REF!</definedName>
    <definedName name="___________________________________________________________________TAB30" localSheetId="2">#REF!</definedName>
    <definedName name="___________________________________________________________________TAB30" localSheetId="0">#REF!</definedName>
    <definedName name="___________________________________________________________________TAB30">#REF!</definedName>
    <definedName name="___________________________________________________________________TAB47" localSheetId="2">#REF!</definedName>
    <definedName name="___________________________________________________________________TAB47" localSheetId="0">#REF!</definedName>
    <definedName name="___________________________________________________________________TAB47">#REF!</definedName>
    <definedName name="__________________________________________________________________com2000" localSheetId="2">#REF!</definedName>
    <definedName name="__________________________________________________________________com2000" localSheetId="0">#REF!</definedName>
    <definedName name="__________________________________________________________________com2000">#REF!</definedName>
    <definedName name="__________________________________________________________________gen2" localSheetId="2">#REF!</definedName>
    <definedName name="__________________________________________________________________gen2" localSheetId="0">#REF!</definedName>
    <definedName name="__________________________________________________________________gen2">#REF!</definedName>
    <definedName name="__________________________________________________________________TAB39" localSheetId="2">#REF!</definedName>
    <definedName name="__________________________________________________________________TAB39" localSheetId="0">#REF!</definedName>
    <definedName name="__________________________________________________________________TAB39">#REF!</definedName>
    <definedName name="__________________________________________________________________TAB47" localSheetId="2">#REF!</definedName>
    <definedName name="__________________________________________________________________TAB47" localSheetId="0">#REF!</definedName>
    <definedName name="__________________________________________________________________TAB47">#REF!</definedName>
    <definedName name="_________________________________________________________________EXR2" localSheetId="2">#REF!</definedName>
    <definedName name="_________________________________________________________________EXR2" localSheetId="0">#REF!</definedName>
    <definedName name="_________________________________________________________________EXR2">#REF!</definedName>
    <definedName name="_________________________________________________________________EXR3" localSheetId="2">#REF!</definedName>
    <definedName name="_________________________________________________________________EXR3" localSheetId="0">#REF!</definedName>
    <definedName name="_________________________________________________________________EXR3">#REF!</definedName>
    <definedName name="_________________________________________________________________TAB30" localSheetId="2">#REF!</definedName>
    <definedName name="_________________________________________________________________TAB30" localSheetId="0">#REF!</definedName>
    <definedName name="_________________________________________________________________TAB30">#REF!</definedName>
    <definedName name="_________________________________________________________________TAB31" localSheetId="2">#REF!</definedName>
    <definedName name="_________________________________________________________________TAB31" localSheetId="0">#REF!</definedName>
    <definedName name="_________________________________________________________________TAB31">#REF!</definedName>
    <definedName name="_________________________________________________________________TAB32" localSheetId="2">#REF!</definedName>
    <definedName name="_________________________________________________________________TAB32" localSheetId="0">#REF!</definedName>
    <definedName name="_________________________________________________________________TAB32">#REF!</definedName>
    <definedName name="_________________________________________________________________TAB33" localSheetId="2">#REF!</definedName>
    <definedName name="_________________________________________________________________TAB33" localSheetId="0">#REF!</definedName>
    <definedName name="_________________________________________________________________TAB33">#REF!</definedName>
    <definedName name="_________________________________________________________________TAB35" localSheetId="2">#REF!</definedName>
    <definedName name="_________________________________________________________________TAB35" localSheetId="0">#REF!</definedName>
    <definedName name="_________________________________________________________________TAB35">#REF!</definedName>
    <definedName name="_________________________________________________________________TAB36" localSheetId="2">#REF!</definedName>
    <definedName name="_________________________________________________________________TAB36" localSheetId="0">#REF!</definedName>
    <definedName name="_________________________________________________________________TAB36">#REF!</definedName>
    <definedName name="_________________________________________________________________TAB37" localSheetId="2">#REF!</definedName>
    <definedName name="_________________________________________________________________TAB37" localSheetId="0">#REF!</definedName>
    <definedName name="_________________________________________________________________TAB37">#REF!</definedName>
    <definedName name="_________________________________________________________________TAB38" localSheetId="2">#REF!</definedName>
    <definedName name="_________________________________________________________________TAB38" localSheetId="0">#REF!</definedName>
    <definedName name="_________________________________________________________________TAB38">#REF!</definedName>
    <definedName name="_________________________________________________________________TAB39" localSheetId="2">#REF!</definedName>
    <definedName name="_________________________________________________________________TAB39" localSheetId="0">#REF!</definedName>
    <definedName name="_________________________________________________________________TAB39">#REF!</definedName>
    <definedName name="_________________________________________________________________TAB47" localSheetId="2">#REF!</definedName>
    <definedName name="_________________________________________________________________TAB47" localSheetId="0">#REF!</definedName>
    <definedName name="_________________________________________________________________TAB47">#REF!</definedName>
    <definedName name="________________________________________________________________com2000" localSheetId="2">#REF!</definedName>
    <definedName name="________________________________________________________________com2000" localSheetId="0">#REF!</definedName>
    <definedName name="________________________________________________________________com2000">#REF!</definedName>
    <definedName name="________________________________________________________________gen2" localSheetId="2">#REF!</definedName>
    <definedName name="________________________________________________________________gen2" localSheetId="0">#REF!</definedName>
    <definedName name="________________________________________________________________gen2">#REF!</definedName>
    <definedName name="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TAB30" localSheetId="2">#REF!</definedName>
    <definedName name="________________________________________________________________TAB30" localSheetId="0">#REF!</definedName>
    <definedName name="________________________________________________________________TAB30">#REF!</definedName>
    <definedName name="________________________________________________________________TAB39" localSheetId="2">#REF!</definedName>
    <definedName name="________________________________________________________________TAB39" localSheetId="0">#REF!</definedName>
    <definedName name="________________________________________________________________TAB39">#REF!</definedName>
    <definedName name="________________________________________________________________TAB47" localSheetId="2">#REF!</definedName>
    <definedName name="________________________________________________________________TAB47" localSheetId="0">#REF!</definedName>
    <definedName name="________________________________________________________________TAB47">#REF!</definedName>
    <definedName name="_______________________________________________________________com2000" localSheetId="2">#REF!</definedName>
    <definedName name="_______________________________________________________________com2000" localSheetId="0">#REF!</definedName>
    <definedName name="_______________________________________________________________com2000">#REF!</definedName>
    <definedName name="_______________________________________________________________EXR1" localSheetId="2">#REF!</definedName>
    <definedName name="_______________________________________________________________EXR1" localSheetId="0">#REF!</definedName>
    <definedName name="_______________________________________________________________EXR1">#REF!</definedName>
    <definedName name="_______________________________________________________________EXR2" localSheetId="2">#REF!</definedName>
    <definedName name="_______________________________________________________________EXR2" localSheetId="0">#REF!</definedName>
    <definedName name="_______________________________________________________________EXR2">#REF!</definedName>
    <definedName name="_______________________________________________________________EXR3" localSheetId="2">#REF!</definedName>
    <definedName name="_______________________________________________________________EXR3" localSheetId="0">#REF!</definedName>
    <definedName name="_______________________________________________________________EXR3">#REF!</definedName>
    <definedName name="_______________________________________________________________gen2" localSheetId="2">#REF!</definedName>
    <definedName name="_______________________________________________________________gen2" localSheetId="0">#REF!</definedName>
    <definedName name="_______________________________________________________________gen2">#REF!</definedName>
    <definedName name="_______________________________________________________________TAB30" localSheetId="2">#REF!</definedName>
    <definedName name="_______________________________________________________________TAB30" localSheetId="0">#REF!</definedName>
    <definedName name="_______________________________________________________________TAB30">#REF!</definedName>
    <definedName name="_______________________________________________________________TAB31" localSheetId="2">#REF!</definedName>
    <definedName name="_______________________________________________________________TAB31" localSheetId="0">#REF!</definedName>
    <definedName name="_______________________________________________________________TAB31">#REF!</definedName>
    <definedName name="_______________________________________________________________TAB32" localSheetId="2">#REF!</definedName>
    <definedName name="_______________________________________________________________TAB32" localSheetId="0">#REF!</definedName>
    <definedName name="_______________________________________________________________TAB32">#REF!</definedName>
    <definedName name="_______________________________________________________________TAB33" localSheetId="2">#REF!</definedName>
    <definedName name="_______________________________________________________________TAB33" localSheetId="0">#REF!</definedName>
    <definedName name="_______________________________________________________________TAB33">#REF!</definedName>
    <definedName name="_______________________________________________________________TAB35" localSheetId="2">#REF!</definedName>
    <definedName name="_______________________________________________________________TAB35" localSheetId="0">#REF!</definedName>
    <definedName name="_______________________________________________________________TAB35">#REF!</definedName>
    <definedName name="_______________________________________________________________TAB36" localSheetId="2">#REF!</definedName>
    <definedName name="_______________________________________________________________TAB36" localSheetId="0">#REF!</definedName>
    <definedName name="_______________________________________________________________TAB36">#REF!</definedName>
    <definedName name="_______________________________________________________________TAB37" localSheetId="2">#REF!</definedName>
    <definedName name="_______________________________________________________________TAB37" localSheetId="0">#REF!</definedName>
    <definedName name="_______________________________________________________________TAB37">#REF!</definedName>
    <definedName name="_______________________________________________________________TAB38" localSheetId="2">#REF!</definedName>
    <definedName name="_______________________________________________________________TAB38" localSheetId="0">#REF!</definedName>
    <definedName name="_______________________________________________________________TAB38">#REF!</definedName>
    <definedName name="_______________________________________________________________TAB39" localSheetId="2">#REF!</definedName>
    <definedName name="_______________________________________________________________TAB39" localSheetId="0">#REF!</definedName>
    <definedName name="_______________________________________________________________TAB39">#REF!</definedName>
    <definedName name="_______________________________________________________________TAB47" localSheetId="2">#REF!</definedName>
    <definedName name="_______________________________________________________________TAB47" localSheetId="0">#REF!</definedName>
    <definedName name="_______________________________________________________________TAB47">#REF!</definedName>
    <definedName name="______________________________________________________________com2000" localSheetId="2">#REF!</definedName>
    <definedName name="______________________________________________________________com2000" localSheetId="0">#REF!</definedName>
    <definedName name="______________________________________________________________com2000">#REF!</definedName>
    <definedName name="______________________________________________________________gen2" localSheetId="2">#REF!</definedName>
    <definedName name="______________________________________________________________gen2" localSheetId="0">#REF!</definedName>
    <definedName name="______________________________________________________________gen2">#REF!</definedName>
    <definedName name="______________________________________________________________TAB39" localSheetId="2">#REF!</definedName>
    <definedName name="______________________________________________________________TAB39" localSheetId="0">#REF!</definedName>
    <definedName name="______________________________________________________________TAB39">#REF!</definedName>
    <definedName name="______________________________________________________________TAB47" localSheetId="2">#REF!</definedName>
    <definedName name="______________________________________________________________TAB47" localSheetId="0">#REF!</definedName>
    <definedName name="______________________________________________________________TAB47">#REF!</definedName>
    <definedName name="_____________________________________________________________TAB30" localSheetId="2">#REF!</definedName>
    <definedName name="_____________________________________________________________TAB30" localSheetId="0">#REF!</definedName>
    <definedName name="_____________________________________________________________TAB30">#REF!</definedName>
    <definedName name="_____________________________________________________________TAB39" localSheetId="2">#REF!</definedName>
    <definedName name="_____________________________________________________________TAB39" localSheetId="0">#REF!</definedName>
    <definedName name="_____________________________________________________________TAB39">#REF!</definedName>
    <definedName name="_____________________________________________________________TAB47" localSheetId="2">#REF!</definedName>
    <definedName name="_____________________________________________________________TAB47" localSheetId="0">#REF!</definedName>
    <definedName name="_____________________________________________________________TAB47">#REF!</definedName>
    <definedName name="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EXR1" localSheetId="2">#REF!</definedName>
    <definedName name="_________________________________________________EXR1" localSheetId="0">#REF!</definedName>
    <definedName name="_________________________________________________EXR1">#REF!</definedName>
    <definedName name="_________________________________________________EXR2" localSheetId="2">#REF!</definedName>
    <definedName name="_________________________________________________EXR2" localSheetId="0">#REF!</definedName>
    <definedName name="_________________________________________________EXR2">#REF!</definedName>
    <definedName name="_________________________________________________EXR3" localSheetId="2">#REF!</definedName>
    <definedName name="_________________________________________________EXR3" localSheetId="0">#REF!</definedName>
    <definedName name="_________________________________________________EXR3">#REF!</definedName>
    <definedName name="_________________________________________________TAB31" localSheetId="2">#REF!</definedName>
    <definedName name="_________________________________________________TAB31" localSheetId="0">#REF!</definedName>
    <definedName name="_________________________________________________TAB31">#REF!</definedName>
    <definedName name="_________________________________________________TAB32" localSheetId="2">#REF!</definedName>
    <definedName name="_________________________________________________TAB32" localSheetId="0">#REF!</definedName>
    <definedName name="_________________________________________________TAB32">#REF!</definedName>
    <definedName name="_________________________________________________TAB33" localSheetId="2">#REF!</definedName>
    <definedName name="_________________________________________________TAB33" localSheetId="0">#REF!</definedName>
    <definedName name="_________________________________________________TAB33">#REF!</definedName>
    <definedName name="_________________________________________________TAB35" localSheetId="2">#REF!</definedName>
    <definedName name="_________________________________________________TAB35" localSheetId="0">#REF!</definedName>
    <definedName name="_________________________________________________TAB35">#REF!</definedName>
    <definedName name="_________________________________________________TAB36" localSheetId="2">#REF!</definedName>
    <definedName name="_________________________________________________TAB36" localSheetId="0">#REF!</definedName>
    <definedName name="_________________________________________________TAB36">#REF!</definedName>
    <definedName name="_________________________________________________TAB37" localSheetId="2">#REF!</definedName>
    <definedName name="_________________________________________________TAB37" localSheetId="0">#REF!</definedName>
    <definedName name="_________________________________________________TAB37">#REF!</definedName>
    <definedName name="_________________________________________________TAB38" localSheetId="2">#REF!</definedName>
    <definedName name="_________________________________________________TAB38" localSheetId="0">#REF!</definedName>
    <definedName name="_________________________________________________TAB38">#REF!</definedName>
    <definedName name="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EXR1" localSheetId="2">#REF!</definedName>
    <definedName name="_____________________________________________EXR1" localSheetId="0">#REF!</definedName>
    <definedName name="_____________________________________________EXR1">#REF!</definedName>
    <definedName name="_____________________________________________EXR2" localSheetId="2">#REF!</definedName>
    <definedName name="_____________________________________________EXR2" localSheetId="0">#REF!</definedName>
    <definedName name="_____________________________________________EXR2">#REF!</definedName>
    <definedName name="_____________________________________________EXR3" localSheetId="2">#REF!</definedName>
    <definedName name="_____________________________________________EXR3" localSheetId="0">#REF!</definedName>
    <definedName name="_____________________________________________EXR3">#REF!</definedName>
    <definedName name="_____________________________________________TAB31" localSheetId="2">#REF!</definedName>
    <definedName name="_____________________________________________TAB31" localSheetId="0">#REF!</definedName>
    <definedName name="_____________________________________________TAB31">#REF!</definedName>
    <definedName name="_____________________________________________TAB32" localSheetId="2">#REF!</definedName>
    <definedName name="_____________________________________________TAB32" localSheetId="0">#REF!</definedName>
    <definedName name="_____________________________________________TAB32">#REF!</definedName>
    <definedName name="_____________________________________________TAB33" localSheetId="2">#REF!</definedName>
    <definedName name="_____________________________________________TAB33" localSheetId="0">#REF!</definedName>
    <definedName name="_____________________________________________TAB33">#REF!</definedName>
    <definedName name="_____________________________________________TAB35" localSheetId="2">#REF!</definedName>
    <definedName name="_____________________________________________TAB35" localSheetId="0">#REF!</definedName>
    <definedName name="_____________________________________________TAB35">#REF!</definedName>
    <definedName name="_____________________________________________TAB36" localSheetId="2">#REF!</definedName>
    <definedName name="_____________________________________________TAB36" localSheetId="0">#REF!</definedName>
    <definedName name="_____________________________________________TAB36">#REF!</definedName>
    <definedName name="_____________________________________________TAB37" localSheetId="2">#REF!</definedName>
    <definedName name="_____________________________________________TAB37" localSheetId="0">#REF!</definedName>
    <definedName name="_____________________________________________TAB37">#REF!</definedName>
    <definedName name="_____________________________________________TAB38" localSheetId="2">#REF!</definedName>
    <definedName name="_____________________________________________TAB38" localSheetId="0">#REF!</definedName>
    <definedName name="_____________________________________________TAB38">#REF!</definedName>
    <definedName name="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com2000" localSheetId="2">#REF!</definedName>
    <definedName name="_________________________________com2000" localSheetId="0">#REF!</definedName>
    <definedName name="_________________________________com2000">#REF!</definedName>
    <definedName name="_________________________________gen2" localSheetId="2">#REF!</definedName>
    <definedName name="_________________________________gen2" localSheetId="0">#REF!</definedName>
    <definedName name="_________________________________gen2">#REF!</definedName>
    <definedName name="_xlnm._FilterDatabase" localSheetId="0" hidden="1">'TYPE '!$B$15:$D$321</definedName>
    <definedName name="_Order1" hidden="1">0</definedName>
    <definedName name="_Order2" hidden="1">255</definedName>
    <definedName name="_Regression_Int" hidden="1">1</definedName>
    <definedName name="BEAC">#N/A</definedName>
    <definedName name="COMPLET">#N/A</definedName>
    <definedName name="HTML_CodePage" hidden="1">1252</definedName>
    <definedName name="HTML_Description" hidden="1">""</definedName>
    <definedName name="HTML_Email" hidden="1">""</definedName>
    <definedName name="HTML_Header" hidden="1">"analyse règlements"</definedName>
    <definedName name="HTML_LastUpdate" hidden="1">"30/06/00"</definedName>
    <definedName name="HTML_LineAfter" hidden="1">FALSE</definedName>
    <definedName name="HTML_LineBefore" hidden="1">FALSE</definedName>
    <definedName name="HTML_Name" hidden="1">"Trésor"</definedName>
    <definedName name="HTML_OBDlg2" hidden="1">TRUE</definedName>
    <definedName name="HTML_OBDlg4" hidden="1">TRUE</definedName>
    <definedName name="HTML_OS" hidden="1">0</definedName>
    <definedName name="HTML_PathFile" hidden="1">"D:\clpo\tdb\analyse règlements.htm"</definedName>
    <definedName name="HTML_Title" hidden="1">"règlements  fin mai 2000"</definedName>
    <definedName name="_xlnm.Print_Titles" localSheetId="2">#REF!</definedName>
    <definedName name="_xlnm.Print_Titles" localSheetId="0">#REF!</definedName>
    <definedName name="_xlnm.Print_Titles">#REF!</definedName>
    <definedName name="JR_PAGE_ANCHOR_0_1" localSheetId="2">#REF!</definedName>
    <definedName name="JR_PAGE_ANCHOR_0_1" localSheetId="0">#REF!</definedName>
    <definedName name="JR_PAGE_ANCHOR_0_1">#REF!</definedName>
    <definedName name="Rwvu.Print." hidden="1">#N/A</definedName>
    <definedName name="_xlnm.Print_Area">[1]BULLETIN!$A:$IV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4" i="34" l="1"/>
  <c r="H444" i="34" s="1"/>
  <c r="G441" i="34"/>
  <c r="G440" i="34" s="1"/>
  <c r="H440" i="34" s="1"/>
  <c r="G438" i="34"/>
  <c r="H438" i="34" s="1"/>
  <c r="G435" i="34"/>
  <c r="G434" i="34" s="1"/>
  <c r="H434" i="34" s="1"/>
  <c r="G432" i="34"/>
  <c r="G430" i="34" s="1"/>
  <c r="H430" i="34" s="1"/>
  <c r="G429" i="34"/>
  <c r="H429" i="34" s="1"/>
  <c r="G427" i="34"/>
  <c r="G426" i="34" s="1"/>
  <c r="H426" i="34" s="1"/>
  <c r="G425" i="34"/>
  <c r="H425" i="34" s="1"/>
  <c r="G424" i="34"/>
  <c r="G423" i="34"/>
  <c r="H423" i="34" s="1"/>
  <c r="H428" i="34"/>
  <c r="H431" i="34"/>
  <c r="H436" i="34"/>
  <c r="H439" i="34"/>
  <c r="H442" i="34"/>
  <c r="H445" i="34"/>
  <c r="G437" i="34" l="1"/>
  <c r="H437" i="34" s="1"/>
  <c r="H435" i="34"/>
  <c r="G422" i="34"/>
  <c r="H422" i="34" s="1"/>
  <c r="H441" i="34"/>
  <c r="H424" i="34"/>
  <c r="H432" i="34"/>
  <c r="G443" i="34"/>
  <c r="H443" i="34" s="1"/>
  <c r="H427" i="34"/>
  <c r="F323" i="36"/>
  <c r="F322" i="36"/>
  <c r="F321" i="36"/>
  <c r="F320" i="36"/>
  <c r="F319" i="36"/>
  <c r="F318" i="36"/>
  <c r="F317" i="36"/>
  <c r="F316" i="36"/>
  <c r="F315" i="36"/>
  <c r="F314" i="36"/>
  <c r="F313" i="36"/>
  <c r="F312" i="36"/>
  <c r="F311" i="36"/>
  <c r="F310" i="36"/>
  <c r="F309" i="36"/>
  <c r="F308" i="36"/>
  <c r="F307" i="36"/>
  <c r="F306" i="36"/>
  <c r="F305" i="36"/>
  <c r="F304" i="36"/>
  <c r="F303" i="36"/>
  <c r="F302" i="36"/>
  <c r="F301" i="36"/>
  <c r="F300" i="36"/>
  <c r="F298" i="36"/>
  <c r="F297" i="36"/>
  <c r="F296" i="36"/>
  <c r="F295" i="36"/>
  <c r="F294" i="36"/>
  <c r="F293" i="36"/>
  <c r="F292" i="36"/>
  <c r="F291" i="36"/>
  <c r="F290" i="36"/>
  <c r="F288" i="36"/>
  <c r="F287" i="36"/>
  <c r="F286" i="36"/>
  <c r="F285" i="36"/>
  <c r="F284" i="36"/>
  <c r="F283" i="36"/>
  <c r="F282" i="36"/>
  <c r="F281" i="36"/>
  <c r="F280" i="36"/>
  <c r="F279" i="36"/>
  <c r="F278" i="36"/>
  <c r="F277" i="36"/>
  <c r="F276" i="36"/>
  <c r="F275" i="36"/>
  <c r="F274" i="36"/>
  <c r="F273" i="36"/>
  <c r="F272" i="36"/>
  <c r="F271" i="36"/>
  <c r="F270" i="36"/>
  <c r="F266" i="36"/>
  <c r="F265" i="36"/>
  <c r="F264" i="36"/>
  <c r="F263" i="36"/>
  <c r="F262" i="36"/>
  <c r="F261" i="36"/>
  <c r="F260" i="36"/>
  <c r="F259" i="36"/>
  <c r="F258" i="36"/>
  <c r="F257" i="36"/>
  <c r="F256" i="36"/>
  <c r="F255" i="36"/>
  <c r="F254" i="36"/>
  <c r="F253" i="36"/>
  <c r="F252" i="36"/>
  <c r="F251" i="36"/>
  <c r="F250" i="36"/>
  <c r="F249" i="36"/>
  <c r="F248" i="36"/>
  <c r="F247" i="36"/>
  <c r="F246" i="36"/>
  <c r="F245" i="36"/>
  <c r="F243" i="36"/>
  <c r="F242" i="36"/>
  <c r="F241" i="36"/>
  <c r="F240" i="36"/>
  <c r="F239" i="36"/>
  <c r="F237" i="36"/>
  <c r="F236" i="36"/>
  <c r="F234" i="36"/>
  <c r="F233" i="36"/>
  <c r="F232" i="36"/>
  <c r="F231" i="36"/>
  <c r="F230" i="36"/>
  <c r="F229" i="36"/>
  <c r="F228" i="36"/>
  <c r="F227" i="36"/>
  <c r="F226" i="36"/>
  <c r="F225" i="36"/>
  <c r="F224" i="36"/>
  <c r="F223" i="36"/>
  <c r="F222" i="36"/>
  <c r="F221" i="36"/>
  <c r="F220" i="36"/>
  <c r="F219" i="36"/>
  <c r="F218" i="36"/>
  <c r="F217" i="36"/>
  <c r="F216" i="36"/>
  <c r="F215" i="36"/>
  <c r="F214" i="36"/>
  <c r="F213" i="36"/>
  <c r="F212" i="36"/>
  <c r="F211" i="36"/>
  <c r="F210" i="36"/>
  <c r="F209" i="36"/>
  <c r="F208" i="36"/>
  <c r="F207" i="36"/>
  <c r="F206" i="36"/>
  <c r="F205" i="36"/>
  <c r="F204" i="36"/>
  <c r="F202" i="36"/>
  <c r="F201" i="36"/>
  <c r="F200" i="36"/>
  <c r="F199" i="36"/>
  <c r="F196" i="36"/>
  <c r="F195" i="36"/>
  <c r="F194" i="36"/>
  <c r="F193" i="36"/>
  <c r="F192" i="36"/>
  <c r="F190" i="36"/>
  <c r="F189" i="36"/>
  <c r="F188" i="36"/>
  <c r="F187" i="36"/>
  <c r="F186" i="36"/>
  <c r="F185" i="36"/>
  <c r="F184" i="36"/>
  <c r="F182" i="36"/>
  <c r="F181" i="36"/>
  <c r="F180" i="36"/>
  <c r="F179" i="36"/>
  <c r="F178" i="36"/>
  <c r="F177" i="36"/>
  <c r="F176" i="36"/>
  <c r="F174" i="36"/>
  <c r="F173" i="36"/>
  <c r="F172" i="36"/>
  <c r="F171" i="36"/>
  <c r="F170" i="36"/>
  <c r="F169" i="36"/>
  <c r="F168" i="36"/>
  <c r="F167" i="36"/>
  <c r="F166" i="36"/>
  <c r="F164" i="36"/>
  <c r="F163" i="36"/>
  <c r="F162" i="36"/>
  <c r="F161" i="36"/>
  <c r="F160" i="36"/>
  <c r="F159" i="36"/>
  <c r="F158" i="36"/>
  <c r="F157" i="36"/>
  <c r="F156" i="36"/>
  <c r="F153" i="36"/>
  <c r="F152" i="36"/>
  <c r="F151" i="36"/>
  <c r="F150" i="36"/>
  <c r="F149" i="36"/>
  <c r="F148" i="36"/>
  <c r="F147" i="36"/>
  <c r="F146" i="36"/>
  <c r="F144" i="36"/>
  <c r="F143" i="36"/>
  <c r="F142" i="36"/>
  <c r="F141" i="36"/>
  <c r="F140" i="36"/>
  <c r="F139" i="36"/>
  <c r="F138" i="36"/>
  <c r="F137" i="36"/>
  <c r="F133" i="36"/>
  <c r="F132" i="36"/>
  <c r="F131" i="36"/>
  <c r="F130" i="36"/>
  <c r="F129" i="36"/>
  <c r="F128" i="36"/>
  <c r="F127" i="36"/>
  <c r="F126" i="36"/>
  <c r="F125" i="36"/>
  <c r="F124" i="36"/>
  <c r="F123" i="36"/>
  <c r="F122" i="36"/>
  <c r="F121" i="36"/>
  <c r="F120" i="36"/>
  <c r="F119" i="36"/>
  <c r="F117" i="36"/>
  <c r="F116" i="36"/>
  <c r="F115" i="36"/>
  <c r="F114" i="36"/>
  <c r="F113" i="36"/>
  <c r="F112" i="36"/>
  <c r="F111" i="36"/>
  <c r="F110" i="36"/>
  <c r="F109" i="36"/>
  <c r="F108" i="36"/>
  <c r="F107" i="36"/>
  <c r="F106" i="36"/>
  <c r="F105" i="36"/>
  <c r="F104" i="36"/>
  <c r="F103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7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2" i="36"/>
  <c r="F68" i="36"/>
  <c r="F67" i="36"/>
  <c r="F65" i="36"/>
  <c r="F64" i="36"/>
  <c r="F63" i="36"/>
  <c r="F62" i="36"/>
  <c r="F61" i="36"/>
  <c r="F60" i="36"/>
  <c r="F58" i="36"/>
  <c r="F57" i="36"/>
  <c r="F56" i="36"/>
  <c r="F55" i="36"/>
  <c r="F54" i="36"/>
  <c r="F53" i="36"/>
  <c r="F52" i="36"/>
  <c r="F51" i="36"/>
  <c r="F49" i="36"/>
  <c r="F48" i="36"/>
  <c r="F46" i="36"/>
  <c r="F45" i="36"/>
  <c r="F44" i="36"/>
  <c r="F43" i="36"/>
  <c r="F42" i="36"/>
  <c r="F41" i="36"/>
  <c r="F39" i="36"/>
  <c r="F38" i="36"/>
  <c r="F37" i="36"/>
  <c r="F36" i="36"/>
  <c r="F35" i="36"/>
  <c r="F34" i="36"/>
  <c r="F33" i="36"/>
  <c r="F32" i="36"/>
  <c r="F29" i="36"/>
  <c r="F28" i="36"/>
  <c r="F26" i="36"/>
  <c r="F25" i="36"/>
  <c r="F23" i="36"/>
  <c r="F22" i="36"/>
  <c r="F20" i="36"/>
  <c r="F19" i="36"/>
  <c r="F47" i="36" l="1"/>
  <c r="F66" i="36"/>
  <c r="G433" i="34"/>
  <c r="F299" i="36"/>
  <c r="F289" i="36"/>
  <c r="F203" i="36"/>
  <c r="F197" i="36"/>
  <c r="F191" i="36"/>
  <c r="F183" i="36"/>
  <c r="H433" i="34" l="1"/>
  <c r="G421" i="34"/>
  <c r="F269" i="36"/>
  <c r="F268" i="36" s="1"/>
  <c r="F165" i="36"/>
  <c r="F235" i="36"/>
  <c r="F175" i="36"/>
  <c r="F155" i="36"/>
  <c r="F154" i="36" l="1"/>
  <c r="F136" i="36" l="1"/>
  <c r="F118" i="36"/>
  <c r="F59" i="36"/>
  <c r="F40" i="36"/>
  <c r="F21" i="36"/>
  <c r="F145" i="36" l="1"/>
  <c r="F88" i="36"/>
  <c r="F86" i="36" s="1"/>
  <c r="F102" i="36"/>
  <c r="F134" i="36" s="1"/>
  <c r="F73" i="36"/>
  <c r="F71" i="36" s="1"/>
  <c r="F50" i="36"/>
  <c r="F31" i="36"/>
  <c r="F27" i="36"/>
  <c r="F24" i="36"/>
  <c r="F18" i="36"/>
  <c r="F69" i="36" l="1"/>
  <c r="F101" i="36"/>
  <c r="F30" i="36"/>
  <c r="F70" i="36" l="1"/>
  <c r="F16" i="36" s="1"/>
  <c r="F135" i="36"/>
  <c r="F267" i="36" l="1"/>
  <c r="G204" i="34" l="1"/>
  <c r="G207" i="34"/>
  <c r="F207" i="34"/>
  <c r="G211" i="34"/>
  <c r="G420" i="34" l="1"/>
  <c r="H420" i="34" s="1"/>
  <c r="G419" i="34"/>
  <c r="H419" i="34" s="1"/>
  <c r="G418" i="34"/>
  <c r="H418" i="34" s="1"/>
  <c r="G417" i="34"/>
  <c r="H417" i="34" s="1"/>
  <c r="G414" i="34"/>
  <c r="H414" i="34" s="1"/>
  <c r="G415" i="34"/>
  <c r="H415" i="34" s="1"/>
  <c r="G413" i="34"/>
  <c r="H413" i="34" s="1"/>
  <c r="G410" i="34"/>
  <c r="H410" i="34" s="1"/>
  <c r="G409" i="34"/>
  <c r="H409" i="34" s="1"/>
  <c r="F404" i="34"/>
  <c r="H404" i="34" s="1"/>
  <c r="F405" i="34"/>
  <c r="H405" i="34" s="1"/>
  <c r="F406" i="34"/>
  <c r="H406" i="34" s="1"/>
  <c r="F407" i="34"/>
  <c r="H407" i="34" s="1"/>
  <c r="F403" i="34"/>
  <c r="H403" i="34" s="1"/>
  <c r="F400" i="34"/>
  <c r="H400" i="34" s="1"/>
  <c r="F401" i="34"/>
  <c r="H401" i="34" s="1"/>
  <c r="F399" i="34"/>
  <c r="H399" i="34" s="1"/>
  <c r="F394" i="34"/>
  <c r="H394" i="34" s="1"/>
  <c r="F395" i="34"/>
  <c r="H395" i="34" s="1"/>
  <c r="F396" i="34"/>
  <c r="H396" i="34" s="1"/>
  <c r="F393" i="34"/>
  <c r="H393" i="34" s="1"/>
  <c r="G386" i="34"/>
  <c r="G385" i="34"/>
  <c r="G383" i="34"/>
  <c r="G382" i="34"/>
  <c r="G380" i="34"/>
  <c r="G379" i="34"/>
  <c r="G377" i="34"/>
  <c r="G376" i="34"/>
  <c r="G374" i="34"/>
  <c r="G373" i="34"/>
  <c r="G370" i="34"/>
  <c r="G369" i="34"/>
  <c r="G367" i="34"/>
  <c r="G366" i="34"/>
  <c r="G364" i="34"/>
  <c r="G363" i="34"/>
  <c r="G361" i="34"/>
  <c r="G360" i="34"/>
  <c r="G358" i="34"/>
  <c r="G357" i="34"/>
  <c r="G351" i="34"/>
  <c r="G352" i="34"/>
  <c r="G353" i="34"/>
  <c r="G354" i="34"/>
  <c r="G350" i="34"/>
  <c r="G348" i="34"/>
  <c r="G347" i="34"/>
  <c r="G346" i="34"/>
  <c r="G345" i="34"/>
  <c r="G344" i="34"/>
  <c r="G339" i="34"/>
  <c r="G340" i="34"/>
  <c r="G341" i="34"/>
  <c r="G342" i="34"/>
  <c r="G338" i="34"/>
  <c r="G336" i="34"/>
  <c r="G335" i="34"/>
  <c r="G334" i="34"/>
  <c r="G333" i="34"/>
  <c r="G332" i="34"/>
  <c r="G330" i="34"/>
  <c r="G329" i="34"/>
  <c r="G328" i="34"/>
  <c r="G327" i="34"/>
  <c r="G326" i="34"/>
  <c r="G322" i="34"/>
  <c r="G323" i="34"/>
  <c r="G324" i="34"/>
  <c r="G321" i="34"/>
  <c r="G320" i="34"/>
  <c r="G317" i="34"/>
  <c r="G316" i="34"/>
  <c r="G314" i="34"/>
  <c r="G313" i="34"/>
  <c r="G311" i="34"/>
  <c r="G310" i="34"/>
  <c r="G308" i="34"/>
  <c r="G307" i="34"/>
  <c r="G305" i="34"/>
  <c r="G304" i="34"/>
  <c r="G301" i="34"/>
  <c r="G300" i="34"/>
  <c r="G298" i="34"/>
  <c r="G297" i="34"/>
  <c r="G295" i="34"/>
  <c r="G294" i="34"/>
  <c r="G292" i="34"/>
  <c r="G291" i="34"/>
  <c r="G289" i="34"/>
  <c r="G288" i="34"/>
  <c r="G285" i="34"/>
  <c r="F386" i="34"/>
  <c r="F385" i="34"/>
  <c r="F383" i="34"/>
  <c r="F382" i="34"/>
  <c r="F380" i="34"/>
  <c r="F379" i="34"/>
  <c r="F377" i="34"/>
  <c r="F376" i="34"/>
  <c r="F374" i="34"/>
  <c r="F373" i="34"/>
  <c r="F370" i="34"/>
  <c r="F369" i="34"/>
  <c r="F367" i="34"/>
  <c r="F366" i="34"/>
  <c r="F364" i="34"/>
  <c r="F363" i="34"/>
  <c r="F361" i="34"/>
  <c r="F360" i="34"/>
  <c r="F358" i="34"/>
  <c r="F357" i="34"/>
  <c r="F354" i="34"/>
  <c r="F353" i="34"/>
  <c r="F352" i="34"/>
  <c r="F351" i="34"/>
  <c r="F350" i="34"/>
  <c r="F348" i="34"/>
  <c r="F347" i="34"/>
  <c r="F346" i="34"/>
  <c r="F345" i="34"/>
  <c r="F344" i="34"/>
  <c r="F342" i="34"/>
  <c r="F341" i="34"/>
  <c r="F340" i="34"/>
  <c r="F339" i="34"/>
  <c r="F338" i="34"/>
  <c r="F336" i="34"/>
  <c r="F335" i="34"/>
  <c r="F334" i="34"/>
  <c r="F333" i="34"/>
  <c r="F332" i="34"/>
  <c r="F330" i="34"/>
  <c r="F329" i="34"/>
  <c r="F328" i="34"/>
  <c r="F327" i="34"/>
  <c r="F326" i="34"/>
  <c r="F324" i="34"/>
  <c r="F323" i="34"/>
  <c r="F322" i="34"/>
  <c r="F321" i="34"/>
  <c r="F320" i="34"/>
  <c r="F317" i="34"/>
  <c r="F316" i="34"/>
  <c r="F314" i="34"/>
  <c r="F313" i="34"/>
  <c r="F311" i="34"/>
  <c r="F310" i="34"/>
  <c r="F308" i="34"/>
  <c r="F307" i="34"/>
  <c r="F305" i="34"/>
  <c r="F304" i="34"/>
  <c r="F301" i="34"/>
  <c r="F300" i="34"/>
  <c r="F298" i="34"/>
  <c r="F297" i="34"/>
  <c r="F295" i="34"/>
  <c r="F294" i="34"/>
  <c r="F292" i="34"/>
  <c r="F291" i="34"/>
  <c r="F289" i="34"/>
  <c r="F288" i="34"/>
  <c r="F285" i="34"/>
  <c r="G282" i="34"/>
  <c r="G283" i="34"/>
  <c r="G281" i="34"/>
  <c r="G279" i="34"/>
  <c r="G278" i="34"/>
  <c r="G277" i="34"/>
  <c r="G275" i="34"/>
  <c r="G274" i="34"/>
  <c r="G272" i="34"/>
  <c r="G271" i="34"/>
  <c r="G270" i="34"/>
  <c r="G268" i="34"/>
  <c r="G267" i="34"/>
  <c r="F283" i="34"/>
  <c r="F282" i="34"/>
  <c r="F281" i="34"/>
  <c r="F279" i="34"/>
  <c r="F278" i="34"/>
  <c r="F277" i="34"/>
  <c r="F275" i="34"/>
  <c r="F274" i="34"/>
  <c r="F272" i="34"/>
  <c r="F271" i="34"/>
  <c r="F270" i="34"/>
  <c r="F268" i="34"/>
  <c r="F267" i="34"/>
  <c r="G264" i="34"/>
  <c r="G263" i="34"/>
  <c r="G261" i="34"/>
  <c r="G260" i="34"/>
  <c r="G258" i="34"/>
  <c r="G257" i="34"/>
  <c r="G255" i="34"/>
  <c r="G254" i="34"/>
  <c r="G252" i="34"/>
  <c r="G251" i="34"/>
  <c r="G248" i="34"/>
  <c r="G247" i="34"/>
  <c r="G245" i="34"/>
  <c r="G244" i="34"/>
  <c r="G241" i="34"/>
  <c r="G240" i="34"/>
  <c r="G238" i="34"/>
  <c r="G237" i="34"/>
  <c r="G234" i="34"/>
  <c r="G233" i="34"/>
  <c r="G231" i="34"/>
  <c r="G230" i="34"/>
  <c r="G227" i="34"/>
  <c r="G226" i="34"/>
  <c r="G224" i="34"/>
  <c r="G223" i="34"/>
  <c r="G220" i="34"/>
  <c r="G219" i="34"/>
  <c r="G217" i="34"/>
  <c r="G216" i="34"/>
  <c r="G198" i="34"/>
  <c r="G199" i="34"/>
  <c r="G200" i="34"/>
  <c r="G197" i="34"/>
  <c r="G195" i="34"/>
  <c r="G194" i="34"/>
  <c r="F264" i="34"/>
  <c r="F263" i="34"/>
  <c r="F261" i="34"/>
  <c r="F260" i="34"/>
  <c r="F258" i="34"/>
  <c r="F257" i="34"/>
  <c r="F255" i="34"/>
  <c r="F254" i="34"/>
  <c r="F252" i="34"/>
  <c r="F251" i="34"/>
  <c r="F248" i="34"/>
  <c r="F247" i="34"/>
  <c r="F245" i="34"/>
  <c r="F244" i="34"/>
  <c r="F241" i="34"/>
  <c r="F240" i="34"/>
  <c r="F238" i="34"/>
  <c r="F237" i="34"/>
  <c r="F234" i="34"/>
  <c r="F233" i="34"/>
  <c r="F231" i="34"/>
  <c r="F230" i="34"/>
  <c r="F227" i="34" l="1"/>
  <c r="F226" i="34"/>
  <c r="F224" i="34"/>
  <c r="H224" i="34" s="1"/>
  <c r="F223" i="34"/>
  <c r="H223" i="34" s="1"/>
  <c r="F220" i="34"/>
  <c r="H220" i="34" s="1"/>
  <c r="F219" i="34"/>
  <c r="F217" i="34"/>
  <c r="H217" i="34" s="1"/>
  <c r="F216" i="34"/>
  <c r="F211" i="34"/>
  <c r="F208" i="34" s="1"/>
  <c r="F204" i="34"/>
  <c r="H204" i="34" s="1"/>
  <c r="F203" i="34"/>
  <c r="F198" i="34"/>
  <c r="F199" i="34"/>
  <c r="H199" i="34" s="1"/>
  <c r="F200" i="34"/>
  <c r="H200" i="34" s="1"/>
  <c r="F197" i="34"/>
  <c r="H197" i="34" s="1"/>
  <c r="F195" i="34"/>
  <c r="F194" i="34"/>
  <c r="H194" i="34" s="1"/>
  <c r="H374" i="34"/>
  <c r="H348" i="34"/>
  <c r="H346" i="34"/>
  <c r="H267" i="34"/>
  <c r="H264" i="34"/>
  <c r="G262" i="34"/>
  <c r="F262" i="34"/>
  <c r="H260" i="34"/>
  <c r="H258" i="34"/>
  <c r="G256" i="34"/>
  <c r="H257" i="34"/>
  <c r="F256" i="34"/>
  <c r="H255" i="34"/>
  <c r="H254" i="34"/>
  <c r="G253" i="34"/>
  <c r="F253" i="34"/>
  <c r="H252" i="34"/>
  <c r="H251" i="34"/>
  <c r="G250" i="34"/>
  <c r="F250" i="34"/>
  <c r="H248" i="34"/>
  <c r="F246" i="34"/>
  <c r="G246" i="34"/>
  <c r="G243" i="34"/>
  <c r="H244" i="34"/>
  <c r="F243" i="34"/>
  <c r="H241" i="34"/>
  <c r="G239" i="34"/>
  <c r="F239" i="34"/>
  <c r="H238" i="34"/>
  <c r="G236" i="34"/>
  <c r="H234" i="34"/>
  <c r="H233" i="34"/>
  <c r="G232" i="34"/>
  <c r="F232" i="34"/>
  <c r="H231" i="34"/>
  <c r="F229" i="34"/>
  <c r="G229" i="34"/>
  <c r="G225" i="34"/>
  <c r="G222" i="34"/>
  <c r="G218" i="34"/>
  <c r="G215" i="34"/>
  <c r="G208" i="34"/>
  <c r="H210" i="34"/>
  <c r="H209" i="34"/>
  <c r="G205" i="34"/>
  <c r="F205" i="34"/>
  <c r="H206" i="34"/>
  <c r="G196" i="34"/>
  <c r="G188" i="34"/>
  <c r="F188" i="34"/>
  <c r="G187" i="34"/>
  <c r="F187" i="34"/>
  <c r="G185" i="34"/>
  <c r="F185" i="34"/>
  <c r="G184" i="34"/>
  <c r="F184" i="34"/>
  <c r="G181" i="34"/>
  <c r="F181" i="34"/>
  <c r="G180" i="34"/>
  <c r="F180" i="34"/>
  <c r="G177" i="34"/>
  <c r="F177" i="34"/>
  <c r="G176" i="34"/>
  <c r="F176" i="34"/>
  <c r="G175" i="34"/>
  <c r="F175" i="34"/>
  <c r="G174" i="34"/>
  <c r="F174" i="34"/>
  <c r="G173" i="34"/>
  <c r="F173" i="34"/>
  <c r="G172" i="34"/>
  <c r="F172" i="34"/>
  <c r="G171" i="34"/>
  <c r="F171" i="34"/>
  <c r="G169" i="34"/>
  <c r="F169" i="34"/>
  <c r="G168" i="34"/>
  <c r="F168" i="34"/>
  <c r="G165" i="34"/>
  <c r="F165" i="34"/>
  <c r="G164" i="34"/>
  <c r="F164" i="34"/>
  <c r="G163" i="34"/>
  <c r="F163" i="34"/>
  <c r="G162" i="34"/>
  <c r="F162" i="34"/>
  <c r="G161" i="34"/>
  <c r="F161" i="34"/>
  <c r="G158" i="34"/>
  <c r="F158" i="34"/>
  <c r="G157" i="34"/>
  <c r="F157" i="34"/>
  <c r="G156" i="34"/>
  <c r="F156" i="34"/>
  <c r="G154" i="34"/>
  <c r="F154" i="34"/>
  <c r="G153" i="34"/>
  <c r="F153" i="34"/>
  <c r="G152" i="34"/>
  <c r="F152" i="34"/>
  <c r="G150" i="34"/>
  <c r="F150" i="34"/>
  <c r="G149" i="34"/>
  <c r="F149" i="34"/>
  <c r="G148" i="34"/>
  <c r="F148" i="34"/>
  <c r="G147" i="34"/>
  <c r="F147" i="34"/>
  <c r="G146" i="34"/>
  <c r="F146" i="34"/>
  <c r="G144" i="34"/>
  <c r="F144" i="34"/>
  <c r="G143" i="34"/>
  <c r="F143" i="34"/>
  <c r="G142" i="34"/>
  <c r="F142" i="34"/>
  <c r="G141" i="34"/>
  <c r="F141" i="34"/>
  <c r="G140" i="34"/>
  <c r="F140" i="34"/>
  <c r="G139" i="34"/>
  <c r="F139" i="34"/>
  <c r="G138" i="34"/>
  <c r="F138" i="34"/>
  <c r="G137" i="34"/>
  <c r="F137" i="34"/>
  <c r="G136" i="34"/>
  <c r="F136" i="34"/>
  <c r="G135" i="34"/>
  <c r="F135" i="34"/>
  <c r="G133" i="34"/>
  <c r="F133" i="34"/>
  <c r="G132" i="34"/>
  <c r="F132" i="34"/>
  <c r="G131" i="34"/>
  <c r="F131" i="34"/>
  <c r="G130" i="34"/>
  <c r="F130" i="34"/>
  <c r="G129" i="34"/>
  <c r="F129" i="34"/>
  <c r="G126" i="34"/>
  <c r="F126" i="34"/>
  <c r="G125" i="34"/>
  <c r="F125" i="34"/>
  <c r="G123" i="34"/>
  <c r="F123" i="34"/>
  <c r="G122" i="34"/>
  <c r="F122" i="34"/>
  <c r="G120" i="34"/>
  <c r="F120" i="34"/>
  <c r="G117" i="34"/>
  <c r="F117" i="34"/>
  <c r="G116" i="34"/>
  <c r="F116" i="34"/>
  <c r="G115" i="34"/>
  <c r="F115" i="34"/>
  <c r="G113" i="34"/>
  <c r="F113" i="34"/>
  <c r="G112" i="34"/>
  <c r="F112" i="34"/>
  <c r="G110" i="34"/>
  <c r="F110" i="34"/>
  <c r="G109" i="34"/>
  <c r="F109" i="34"/>
  <c r="G108" i="34"/>
  <c r="F108" i="34"/>
  <c r="G107" i="34"/>
  <c r="F107" i="34"/>
  <c r="G105" i="34"/>
  <c r="F105" i="34"/>
  <c r="G104" i="34"/>
  <c r="F104" i="34"/>
  <c r="G99" i="34"/>
  <c r="F99" i="34"/>
  <c r="G98" i="34"/>
  <c r="F98" i="34"/>
  <c r="G95" i="34"/>
  <c r="F95" i="34"/>
  <c r="G94" i="34"/>
  <c r="F94" i="34"/>
  <c r="G93" i="34"/>
  <c r="F93" i="34"/>
  <c r="G91" i="34"/>
  <c r="F91" i="34"/>
  <c r="G90" i="34"/>
  <c r="F90" i="34"/>
  <c r="G89" i="34"/>
  <c r="F89" i="34"/>
  <c r="G87" i="34"/>
  <c r="F87" i="34"/>
  <c r="G86" i="34"/>
  <c r="F86" i="34"/>
  <c r="G84" i="34"/>
  <c r="F84" i="34"/>
  <c r="G83" i="34"/>
  <c r="F83" i="34"/>
  <c r="G82" i="34"/>
  <c r="F82" i="34"/>
  <c r="G80" i="34"/>
  <c r="F80" i="34"/>
  <c r="G79" i="34"/>
  <c r="F79" i="34"/>
  <c r="G78" i="34"/>
  <c r="F78" i="34"/>
  <c r="G75" i="34"/>
  <c r="F75" i="34"/>
  <c r="G74" i="34"/>
  <c r="F74" i="34"/>
  <c r="G72" i="34"/>
  <c r="F72" i="34"/>
  <c r="G71" i="34"/>
  <c r="F71" i="34"/>
  <c r="G70" i="34"/>
  <c r="F70" i="34"/>
  <c r="G69" i="34"/>
  <c r="F69" i="34"/>
  <c r="G68" i="34"/>
  <c r="F68" i="34"/>
  <c r="G65" i="34"/>
  <c r="F65" i="34"/>
  <c r="G64" i="34"/>
  <c r="F64" i="34"/>
  <c r="G63" i="34"/>
  <c r="F63" i="34"/>
  <c r="G61" i="34"/>
  <c r="F61" i="34"/>
  <c r="G59" i="34"/>
  <c r="F59" i="34"/>
  <c r="G58" i="34"/>
  <c r="F58" i="34"/>
  <c r="G57" i="34"/>
  <c r="F57" i="34"/>
  <c r="G56" i="34"/>
  <c r="F56" i="34"/>
  <c r="G55" i="34"/>
  <c r="F55" i="34"/>
  <c r="G53" i="34"/>
  <c r="F53" i="34"/>
  <c r="G52" i="34"/>
  <c r="F52" i="34"/>
  <c r="G51" i="34"/>
  <c r="F51" i="34"/>
  <c r="G49" i="34"/>
  <c r="F49" i="34"/>
  <c r="G48" i="34"/>
  <c r="F48" i="34"/>
  <c r="G47" i="34"/>
  <c r="F47" i="34"/>
  <c r="G45" i="34"/>
  <c r="F45" i="34"/>
  <c r="G44" i="34"/>
  <c r="F44" i="34"/>
  <c r="G43" i="34"/>
  <c r="F43" i="34"/>
  <c r="G41" i="34"/>
  <c r="F41" i="34"/>
  <c r="G40" i="34"/>
  <c r="F40" i="34"/>
  <c r="G39" i="34"/>
  <c r="F39" i="34"/>
  <c r="G33" i="34"/>
  <c r="F33" i="34"/>
  <c r="G32" i="34"/>
  <c r="F32" i="34"/>
  <c r="G31" i="34"/>
  <c r="F31" i="34"/>
  <c r="G28" i="34"/>
  <c r="F28" i="34"/>
  <c r="G27" i="34"/>
  <c r="F27" i="34"/>
  <c r="G26" i="34"/>
  <c r="F26" i="34"/>
  <c r="G24" i="34"/>
  <c r="F24" i="34"/>
  <c r="G23" i="34"/>
  <c r="F23" i="34"/>
  <c r="G22" i="34"/>
  <c r="F22" i="34"/>
  <c r="G21" i="34"/>
  <c r="F21" i="34"/>
  <c r="G20" i="34"/>
  <c r="F20" i="34"/>
  <c r="F225" i="34" l="1"/>
  <c r="H225" i="34" s="1"/>
  <c r="F215" i="34"/>
  <c r="H215" i="34" s="1"/>
  <c r="F62" i="34"/>
  <c r="F60" i="34" s="1"/>
  <c r="H163" i="34"/>
  <c r="F121" i="34"/>
  <c r="F119" i="34" s="1"/>
  <c r="F384" i="34"/>
  <c r="H152" i="34"/>
  <c r="H181" i="34"/>
  <c r="H188" i="34"/>
  <c r="H32" i="34"/>
  <c r="H47" i="34"/>
  <c r="H52" i="34"/>
  <c r="H28" i="34"/>
  <c r="H59" i="34"/>
  <c r="G124" i="34"/>
  <c r="H339" i="34"/>
  <c r="H24" i="34"/>
  <c r="H31" i="34"/>
  <c r="H72" i="34"/>
  <c r="H95" i="34"/>
  <c r="G287" i="34"/>
  <c r="F151" i="34"/>
  <c r="G67" i="34"/>
  <c r="G66" i="34" s="1"/>
  <c r="H125" i="34"/>
  <c r="H136" i="34"/>
  <c r="H140" i="34"/>
  <c r="H144" i="34"/>
  <c r="F362" i="34"/>
  <c r="H370" i="34"/>
  <c r="H22" i="34"/>
  <c r="H27" i="34"/>
  <c r="H70" i="34"/>
  <c r="H120" i="34"/>
  <c r="H226" i="34"/>
  <c r="F266" i="34"/>
  <c r="F368" i="34"/>
  <c r="H386" i="34"/>
  <c r="F392" i="34"/>
  <c r="H117" i="34"/>
  <c r="H354" i="34"/>
  <c r="H132" i="34"/>
  <c r="H146" i="34"/>
  <c r="H150" i="34"/>
  <c r="H184" i="34"/>
  <c r="H327" i="34"/>
  <c r="G368" i="34"/>
  <c r="G381" i="34"/>
  <c r="H91" i="34"/>
  <c r="G50" i="34"/>
  <c r="F67" i="34"/>
  <c r="F66" i="34" s="1"/>
  <c r="H256" i="34"/>
  <c r="F306" i="34"/>
  <c r="F378" i="34"/>
  <c r="G19" i="34"/>
  <c r="G155" i="34"/>
  <c r="G179" i="34"/>
  <c r="G365" i="34"/>
  <c r="G372" i="34"/>
  <c r="G37" i="34"/>
  <c r="H288" i="34"/>
  <c r="H364" i="34"/>
  <c r="G30" i="34"/>
  <c r="H53" i="34"/>
  <c r="H58" i="34"/>
  <c r="F179" i="34"/>
  <c r="G293" i="34"/>
  <c r="G392" i="34"/>
  <c r="H278" i="34"/>
  <c r="H308" i="34"/>
  <c r="G375" i="34"/>
  <c r="G42" i="34"/>
  <c r="H64" i="34"/>
  <c r="G92" i="34"/>
  <c r="G273" i="34"/>
  <c r="H279" i="34"/>
  <c r="H351" i="34"/>
  <c r="H298" i="34"/>
  <c r="F88" i="34"/>
  <c r="F85" i="34" s="1"/>
  <c r="H104" i="34"/>
  <c r="F114" i="34"/>
  <c r="F111" i="34" s="1"/>
  <c r="H154" i="34"/>
  <c r="H176" i="34"/>
  <c r="H275" i="34"/>
  <c r="G309" i="34"/>
  <c r="G315" i="34"/>
  <c r="G356" i="34"/>
  <c r="H352" i="34"/>
  <c r="F402" i="34"/>
  <c r="F356" i="34"/>
  <c r="H63" i="34"/>
  <c r="H131" i="34"/>
  <c r="G151" i="34"/>
  <c r="H164" i="34"/>
  <c r="G183" i="34"/>
  <c r="G266" i="34"/>
  <c r="H311" i="34"/>
  <c r="H317" i="34"/>
  <c r="H328" i="34"/>
  <c r="H333" i="34"/>
  <c r="G349" i="34"/>
  <c r="H367" i="34"/>
  <c r="H44" i="34"/>
  <c r="G36" i="34"/>
  <c r="H69" i="34"/>
  <c r="H74" i="34"/>
  <c r="H80" i="34"/>
  <c r="H110" i="34"/>
  <c r="F160" i="34"/>
  <c r="H165" i="34"/>
  <c r="G269" i="34"/>
  <c r="H289" i="34"/>
  <c r="H313" i="34"/>
  <c r="F319" i="34"/>
  <c r="H329" i="34"/>
  <c r="H334" i="34"/>
  <c r="H380" i="34"/>
  <c r="F416" i="34"/>
  <c r="F202" i="34"/>
  <c r="F201" i="34" s="1"/>
  <c r="G38" i="34"/>
  <c r="H40" i="34"/>
  <c r="H45" i="34"/>
  <c r="G54" i="34"/>
  <c r="H82" i="34"/>
  <c r="H87" i="34"/>
  <c r="F106" i="34"/>
  <c r="F103" i="34" s="1"/>
  <c r="H112" i="34"/>
  <c r="H168" i="34"/>
  <c r="H173" i="34"/>
  <c r="H277" i="34"/>
  <c r="H282" i="34"/>
  <c r="H297" i="34"/>
  <c r="F312" i="34"/>
  <c r="H321" i="34"/>
  <c r="H330" i="34"/>
  <c r="H340" i="34"/>
  <c r="G359" i="34"/>
  <c r="G280" i="34"/>
  <c r="G299" i="34"/>
  <c r="H26" i="34"/>
  <c r="H51" i="34"/>
  <c r="H56" i="34"/>
  <c r="H61" i="34"/>
  <c r="H71" i="34"/>
  <c r="H93" i="34"/>
  <c r="H99" i="34"/>
  <c r="H135" i="34"/>
  <c r="H143" i="34"/>
  <c r="H177" i="34"/>
  <c r="G303" i="34"/>
  <c r="G325" i="34"/>
  <c r="G331" i="34"/>
  <c r="H361" i="34"/>
  <c r="G412" i="34"/>
  <c r="F37" i="34"/>
  <c r="F46" i="34"/>
  <c r="H113" i="34"/>
  <c r="H157" i="34"/>
  <c r="H283" i="34"/>
  <c r="H292" i="34"/>
  <c r="H305" i="34"/>
  <c r="H322" i="34"/>
  <c r="H332" i="34"/>
  <c r="H341" i="34"/>
  <c r="H377" i="34"/>
  <c r="G402" i="34"/>
  <c r="H48" i="34"/>
  <c r="H57" i="34"/>
  <c r="G106" i="34"/>
  <c r="G103" i="34" s="1"/>
  <c r="G102" i="34" s="1"/>
  <c r="H122" i="34"/>
  <c r="H149" i="34"/>
  <c r="H153" i="34"/>
  <c r="H239" i="34"/>
  <c r="H270" i="34"/>
  <c r="H335" i="34"/>
  <c r="H345" i="34"/>
  <c r="H358" i="34"/>
  <c r="F372" i="34"/>
  <c r="G398" i="34"/>
  <c r="F30" i="34"/>
  <c r="F54" i="34"/>
  <c r="G62" i="34"/>
  <c r="G60" i="34" s="1"/>
  <c r="G77" i="34"/>
  <c r="G97" i="34"/>
  <c r="H108" i="34"/>
  <c r="F128" i="34"/>
  <c r="H133" i="34"/>
  <c r="H137" i="34"/>
  <c r="H141" i="34"/>
  <c r="H158" i="34"/>
  <c r="H169" i="34"/>
  <c r="H174" i="34"/>
  <c r="H271" i="34"/>
  <c r="H295" i="34"/>
  <c r="H300" i="34"/>
  <c r="H314" i="34"/>
  <c r="H320" i="34"/>
  <c r="H324" i="34"/>
  <c r="H336" i="34"/>
  <c r="H353" i="34"/>
  <c r="G384" i="34"/>
  <c r="G416" i="34"/>
  <c r="H21" i="34"/>
  <c r="F36" i="34"/>
  <c r="H49" i="34"/>
  <c r="H55" i="34"/>
  <c r="H79" i="34"/>
  <c r="G88" i="34"/>
  <c r="G167" i="34"/>
  <c r="H84" i="34"/>
  <c r="H90" i="34"/>
  <c r="H109" i="34"/>
  <c r="H130" i="34"/>
  <c r="F134" i="34"/>
  <c r="H138" i="34"/>
  <c r="H142" i="34"/>
  <c r="H175" i="34"/>
  <c r="H185" i="34"/>
  <c r="H272" i="34"/>
  <c r="F276" i="34"/>
  <c r="H285" i="34"/>
  <c r="F296" i="34"/>
  <c r="H301" i="34"/>
  <c r="H316" i="34"/>
  <c r="F359" i="34"/>
  <c r="H369" i="34"/>
  <c r="H383" i="34"/>
  <c r="G337" i="34"/>
  <c r="F38" i="34"/>
  <c r="G46" i="34"/>
  <c r="G114" i="34"/>
  <c r="G111" i="34" s="1"/>
  <c r="F155" i="34"/>
  <c r="H155" i="34" s="1"/>
  <c r="G160" i="34"/>
  <c r="H172" i="34"/>
  <c r="H268" i="34"/>
  <c r="G276" i="34"/>
  <c r="F287" i="34"/>
  <c r="G296" i="34"/>
  <c r="H338" i="34"/>
  <c r="F375" i="34"/>
  <c r="H23" i="34"/>
  <c r="G25" i="34"/>
  <c r="F35" i="34"/>
  <c r="H65" i="34"/>
  <c r="H98" i="34"/>
  <c r="H116" i="34"/>
  <c r="H139" i="34"/>
  <c r="H148" i="34"/>
  <c r="H162" i="34"/>
  <c r="H246" i="34"/>
  <c r="F303" i="34"/>
  <c r="G312" i="34"/>
  <c r="F343" i="34"/>
  <c r="H347" i="34"/>
  <c r="H385" i="34"/>
  <c r="H262" i="34"/>
  <c r="G242" i="34"/>
  <c r="F242" i="34"/>
  <c r="G228" i="34"/>
  <c r="H232" i="34"/>
  <c r="G221" i="34"/>
  <c r="F218" i="34"/>
  <c r="H218" i="34" s="1"/>
  <c r="G35" i="34"/>
  <c r="H198" i="34"/>
  <c r="F196" i="34"/>
  <c r="G202" i="34"/>
  <c r="G201" i="34" s="1"/>
  <c r="H203" i="34"/>
  <c r="H208" i="34"/>
  <c r="F77" i="34"/>
  <c r="H78" i="34"/>
  <c r="G170" i="34"/>
  <c r="H171" i="34"/>
  <c r="H126" i="34"/>
  <c r="F124" i="34"/>
  <c r="F228" i="34"/>
  <c r="H229" i="34"/>
  <c r="G81" i="34"/>
  <c r="H83" i="34"/>
  <c r="H94" i="34"/>
  <c r="F92" i="34"/>
  <c r="H43" i="34"/>
  <c r="H86" i="34"/>
  <c r="G186" i="34"/>
  <c r="H187" i="34"/>
  <c r="G193" i="34"/>
  <c r="G192" i="34" s="1"/>
  <c r="H195" i="34"/>
  <c r="H205" i="34"/>
  <c r="G145" i="34"/>
  <c r="H147" i="34"/>
  <c r="F19" i="34"/>
  <c r="G73" i="34"/>
  <c r="H75" i="34"/>
  <c r="G121" i="34"/>
  <c r="H123" i="34"/>
  <c r="G128" i="34"/>
  <c r="G134" i="34"/>
  <c r="G214" i="34"/>
  <c r="G235" i="34"/>
  <c r="F25" i="34"/>
  <c r="F73" i="34"/>
  <c r="F81" i="34"/>
  <c r="F97" i="34"/>
  <c r="H107" i="34"/>
  <c r="H115" i="34"/>
  <c r="F145" i="34"/>
  <c r="H237" i="34"/>
  <c r="H245" i="34"/>
  <c r="H253" i="34"/>
  <c r="H261" i="34"/>
  <c r="F273" i="34"/>
  <c r="H274" i="34"/>
  <c r="F398" i="34"/>
  <c r="F412" i="34"/>
  <c r="H216" i="34"/>
  <c r="F222" i="34"/>
  <c r="H240" i="34"/>
  <c r="F293" i="34"/>
  <c r="H294" i="34"/>
  <c r="G319" i="34"/>
  <c r="H323" i="34"/>
  <c r="G362" i="34"/>
  <c r="H363" i="34"/>
  <c r="H376" i="34"/>
  <c r="H33" i="34"/>
  <c r="H41" i="34"/>
  <c r="H89" i="34"/>
  <c r="H105" i="34"/>
  <c r="H129" i="34"/>
  <c r="H161" i="34"/>
  <c r="F167" i="34"/>
  <c r="F183" i="34"/>
  <c r="H207" i="34"/>
  <c r="H211" i="34"/>
  <c r="H219" i="34"/>
  <c r="H227" i="34"/>
  <c r="H243" i="34"/>
  <c r="H250" i="34"/>
  <c r="H20" i="34"/>
  <c r="F42" i="34"/>
  <c r="F50" i="34"/>
  <c r="H68" i="34"/>
  <c r="H156" i="34"/>
  <c r="F170" i="34"/>
  <c r="H180" i="34"/>
  <c r="F186" i="34"/>
  <c r="H230" i="34"/>
  <c r="F236" i="34"/>
  <c r="G306" i="34"/>
  <c r="H307" i="34"/>
  <c r="H344" i="34"/>
  <c r="H360" i="34"/>
  <c r="F309" i="34"/>
  <c r="H310" i="34"/>
  <c r="G378" i="34"/>
  <c r="H379" i="34"/>
  <c r="H39" i="34"/>
  <c r="H263" i="34"/>
  <c r="F381" i="34"/>
  <c r="H382" i="34"/>
  <c r="H247" i="34"/>
  <c r="F259" i="34"/>
  <c r="F249" i="34" s="1"/>
  <c r="G290" i="34"/>
  <c r="H291" i="34"/>
  <c r="H304" i="34"/>
  <c r="F325" i="34"/>
  <c r="H326" i="34"/>
  <c r="G343" i="34"/>
  <c r="H342" i="34"/>
  <c r="F337" i="34"/>
  <c r="G259" i="34"/>
  <c r="G249" i="34" s="1"/>
  <c r="F280" i="34"/>
  <c r="F349" i="34"/>
  <c r="H350" i="34"/>
  <c r="F365" i="34"/>
  <c r="H366" i="34"/>
  <c r="H281" i="34"/>
  <c r="F299" i="34"/>
  <c r="F315" i="34"/>
  <c r="F331" i="34"/>
  <c r="H357" i="34"/>
  <c r="H373" i="34"/>
  <c r="F269" i="34"/>
  <c r="F290" i="34"/>
  <c r="H66" i="34" l="1"/>
  <c r="G18" i="34"/>
  <c r="H398" i="34"/>
  <c r="H392" i="34"/>
  <c r="H50" i="34"/>
  <c r="H121" i="34"/>
  <c r="H356" i="34"/>
  <c r="H151" i="34"/>
  <c r="H384" i="34"/>
  <c r="H416" i="34"/>
  <c r="H412" i="34"/>
  <c r="H402" i="34"/>
  <c r="H30" i="34"/>
  <c r="H67" i="34"/>
  <c r="H38" i="34"/>
  <c r="H88" i="34"/>
  <c r="H372" i="34"/>
  <c r="H375" i="34"/>
  <c r="H365" i="34"/>
  <c r="H315" i="34"/>
  <c r="H359" i="34"/>
  <c r="G182" i="34"/>
  <c r="G178" i="34" s="1"/>
  <c r="H368" i="34"/>
  <c r="H293" i="34"/>
  <c r="H331" i="34"/>
  <c r="H266" i="34"/>
  <c r="H160" i="34"/>
  <c r="H381" i="34"/>
  <c r="H170" i="34"/>
  <c r="H179" i="34"/>
  <c r="H46" i="34"/>
  <c r="H312" i="34"/>
  <c r="H273" i="34"/>
  <c r="G286" i="34"/>
  <c r="H92" i="34"/>
  <c r="H299" i="34"/>
  <c r="H280" i="34"/>
  <c r="H269" i="34"/>
  <c r="H287" i="34"/>
  <c r="H37" i="34"/>
  <c r="H54" i="34"/>
  <c r="H337" i="34"/>
  <c r="G265" i="34"/>
  <c r="F34" i="34"/>
  <c r="H134" i="34"/>
  <c r="H73" i="34"/>
  <c r="H42" i="34"/>
  <c r="G397" i="34"/>
  <c r="G391" i="34" s="1"/>
  <c r="H36" i="34"/>
  <c r="H81" i="34"/>
  <c r="G34" i="34"/>
  <c r="H349" i="34"/>
  <c r="H114" i="34"/>
  <c r="H242" i="34"/>
  <c r="H343" i="34"/>
  <c r="G166" i="34"/>
  <c r="G159" i="34" s="1"/>
  <c r="H303" i="34"/>
  <c r="H106" i="34"/>
  <c r="F355" i="34"/>
  <c r="G191" i="34"/>
  <c r="H25" i="34"/>
  <c r="H296" i="34"/>
  <c r="H145" i="34"/>
  <c r="G411" i="34"/>
  <c r="G85" i="34"/>
  <c r="G76" i="34" s="1"/>
  <c r="H276" i="34"/>
  <c r="H60" i="34"/>
  <c r="H35" i="34"/>
  <c r="G127" i="34"/>
  <c r="H62" i="34"/>
  <c r="H228" i="34"/>
  <c r="F214" i="34"/>
  <c r="H214" i="34" s="1"/>
  <c r="H201" i="34"/>
  <c r="F265" i="34"/>
  <c r="H97" i="34"/>
  <c r="H186" i="34"/>
  <c r="H362" i="34"/>
  <c r="G355" i="34"/>
  <c r="F127" i="34"/>
  <c r="H103" i="34"/>
  <c r="F102" i="34"/>
  <c r="G119" i="34"/>
  <c r="H202" i="34"/>
  <c r="H249" i="34"/>
  <c r="F18" i="34"/>
  <c r="H19" i="34"/>
  <c r="H124" i="34"/>
  <c r="F118" i="34"/>
  <c r="G101" i="34"/>
  <c r="H183" i="34"/>
  <c r="F182" i="34"/>
  <c r="F411" i="34"/>
  <c r="H196" i="34"/>
  <c r="F193" i="34"/>
  <c r="H259" i="34"/>
  <c r="H167" i="34"/>
  <c r="F166" i="34"/>
  <c r="G318" i="34"/>
  <c r="H319" i="34"/>
  <c r="H111" i="34"/>
  <c r="H77" i="34"/>
  <c r="F76" i="34"/>
  <c r="F371" i="34"/>
  <c r="G213" i="34"/>
  <c r="G212" i="34" s="1"/>
  <c r="H309" i="34"/>
  <c r="F302" i="34"/>
  <c r="H378" i="34"/>
  <c r="G371" i="34"/>
  <c r="G302" i="34"/>
  <c r="H306" i="34"/>
  <c r="H236" i="34"/>
  <c r="F235" i="34"/>
  <c r="H235" i="34" s="1"/>
  <c r="F221" i="34"/>
  <c r="H221" i="34" s="1"/>
  <c r="H222" i="34"/>
  <c r="H325" i="34"/>
  <c r="F318" i="34"/>
  <c r="F286" i="34"/>
  <c r="H290" i="34"/>
  <c r="F397" i="34"/>
  <c r="H128" i="34"/>
  <c r="G29" i="34" l="1"/>
  <c r="G17" i="34" s="1"/>
  <c r="F29" i="34"/>
  <c r="F17" i="34" s="1"/>
  <c r="G408" i="34"/>
  <c r="G390" i="34" s="1"/>
  <c r="G389" i="34" s="1"/>
  <c r="H411" i="34"/>
  <c r="H397" i="34"/>
  <c r="H355" i="34"/>
  <c r="H34" i="34"/>
  <c r="H302" i="34"/>
  <c r="H127" i="34"/>
  <c r="H85" i="34"/>
  <c r="G284" i="34"/>
  <c r="G190" i="34" s="1"/>
  <c r="H76" i="34"/>
  <c r="H371" i="34"/>
  <c r="F101" i="34"/>
  <c r="H102" i="34"/>
  <c r="F391" i="34"/>
  <c r="H391" i="34" s="1"/>
  <c r="F192" i="34"/>
  <c r="H193" i="34"/>
  <c r="H265" i="34"/>
  <c r="H18" i="34"/>
  <c r="H286" i="34"/>
  <c r="F284" i="34"/>
  <c r="F408" i="34"/>
  <c r="H318" i="34"/>
  <c r="F213" i="34"/>
  <c r="H166" i="34"/>
  <c r="F159" i="34"/>
  <c r="H159" i="34" s="1"/>
  <c r="H182" i="34"/>
  <c r="F178" i="34"/>
  <c r="H178" i="34" s="1"/>
  <c r="G118" i="34"/>
  <c r="G100" i="34" s="1"/>
  <c r="G96" i="34" s="1"/>
  <c r="H119" i="34"/>
  <c r="H421" i="34" l="1"/>
  <c r="G16" i="34"/>
  <c r="H408" i="34"/>
  <c r="H29" i="34"/>
  <c r="F191" i="34"/>
  <c r="H192" i="34"/>
  <c r="H118" i="34"/>
  <c r="F390" i="34"/>
  <c r="H390" i="34" s="1"/>
  <c r="H101" i="34"/>
  <c r="F100" i="34"/>
  <c r="H284" i="34"/>
  <c r="H17" i="34"/>
  <c r="F212" i="34"/>
  <c r="H213" i="34"/>
  <c r="F190" i="34" l="1"/>
  <c r="F389" i="34"/>
  <c r="H389" i="34" s="1"/>
  <c r="H100" i="34"/>
  <c r="F96" i="34"/>
  <c r="H191" i="34"/>
  <c r="H212" i="34"/>
  <c r="H388" i="34" l="1"/>
  <c r="H190" i="34"/>
  <c r="H96" i="34"/>
  <c r="F16" i="34"/>
  <c r="H16" i="34" l="1"/>
  <c r="H387" i="34" s="1"/>
  <c r="G387" i="34" l="1"/>
  <c r="F387" i="34"/>
  <c r="F446" i="34" l="1"/>
  <c r="G446" i="34"/>
  <c r="H446" i="3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D22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L220</t>
        </r>
      </text>
    </comment>
    <comment ref="D22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L221</t>
        </r>
      </text>
    </comment>
    <comment ref="A22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Recours aux crédits du FMI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B19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ACTIFS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B19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ACTIFS</t>
        </r>
      </text>
    </comment>
  </commentList>
</comments>
</file>

<file path=xl/sharedStrings.xml><?xml version="1.0" encoding="utf-8"?>
<sst xmlns="http://schemas.openxmlformats.org/spreadsheetml/2006/main" count="1674" uniqueCount="508">
  <si>
    <t>COMPTE DES TRANSACTIONS COURANTES</t>
  </si>
  <si>
    <t xml:space="preserve"> Exportations/Importations</t>
  </si>
  <si>
    <t>Biens vendus dans le cadre du négoce international</t>
  </si>
  <si>
    <t>Or non monétaire</t>
  </si>
  <si>
    <t>Services</t>
  </si>
  <si>
    <t>Services de fabrication sur des intrants physiques détenus par des tiers</t>
  </si>
  <si>
    <t>Biens destinés à transformation dans l’économie déclarante</t>
  </si>
  <si>
    <t>Transports</t>
  </si>
  <si>
    <t>Tansports maritimes</t>
  </si>
  <si>
    <t>Passagers</t>
  </si>
  <si>
    <t>Fret</t>
  </si>
  <si>
    <t>Autres services liés au transport</t>
  </si>
  <si>
    <t>Transports aériens</t>
  </si>
  <si>
    <t>Voyages</t>
  </si>
  <si>
    <t xml:space="preserve">     Santé</t>
  </si>
  <si>
    <t xml:space="preserve">     Education</t>
  </si>
  <si>
    <t>Services financiers</t>
  </si>
  <si>
    <t xml:space="preserve">    Travaux de construction</t>
  </si>
  <si>
    <t xml:space="preserve">    Commissions pour usage de propriété intellectuelle</t>
  </si>
  <si>
    <t xml:space="preserve">    Télécommunications, Informatique et Informations</t>
  </si>
  <si>
    <t xml:space="preserve">    Autres services aux entreprises</t>
  </si>
  <si>
    <t xml:space="preserve">         Recherche-développement</t>
  </si>
  <si>
    <t xml:space="preserve">         Services spécialisés et de conseils en gestion</t>
  </si>
  <si>
    <t xml:space="preserve">    Services personnels, culturels et relatifs aux loisirs</t>
  </si>
  <si>
    <t>Rémunérations des employés</t>
  </si>
  <si>
    <t>Rémunérations des salariés</t>
  </si>
  <si>
    <t>Revenus des investissements</t>
  </si>
  <si>
    <t>Investissements directs</t>
  </si>
  <si>
    <t xml:space="preserve">   Dividendes distribués et prélèvements sur revenus des quasi-sociétés</t>
  </si>
  <si>
    <t>Investisseurs directs dans des entreprises d’investissement direct</t>
  </si>
  <si>
    <t>Entreprises d’investissement direct dans des investisseurs directs (à rebours)</t>
  </si>
  <si>
    <t>Intérêts</t>
  </si>
  <si>
    <t>Investissements de portefeuille</t>
  </si>
  <si>
    <t>Dividendes sur titres de participation</t>
  </si>
  <si>
    <t>Revenus sur les parts des fonds communs de placement</t>
  </si>
  <si>
    <t>Dividendes</t>
  </si>
  <si>
    <t>Bénéfices réinvestis</t>
  </si>
  <si>
    <t xml:space="preserve">Autres Investissements </t>
  </si>
  <si>
    <t>Prélèvements sur les revenus des quasi-sociétés</t>
  </si>
  <si>
    <t>Administrations publiques</t>
  </si>
  <si>
    <t>Autres sociétés financières</t>
  </si>
  <si>
    <t>Sociétés non financières, ménages et ISBLM</t>
  </si>
  <si>
    <t>Avoirs de réserve</t>
  </si>
  <si>
    <t>Autres revenus primaires</t>
  </si>
  <si>
    <t>Loyers</t>
  </si>
  <si>
    <t>Impôts sur le revenu et le patrimoine</t>
  </si>
  <si>
    <t xml:space="preserve">Cotisations sociales </t>
  </si>
  <si>
    <t>Prestations sociales</t>
  </si>
  <si>
    <t>Coopération internationale courante</t>
  </si>
  <si>
    <t>Autres transferts courants des AP</t>
  </si>
  <si>
    <t>Autres secteurs</t>
  </si>
  <si>
    <t>Transferts personnels</t>
  </si>
  <si>
    <t xml:space="preserve">Autres transferts courants </t>
  </si>
  <si>
    <t>Cotisations sociales</t>
  </si>
  <si>
    <t xml:space="preserve">Assurance-dommage - Primes  nettes </t>
  </si>
  <si>
    <t>Assurance-dommage - Indemnités</t>
  </si>
  <si>
    <t>Autres</t>
  </si>
  <si>
    <t>Ajustement Pour variation des droits à pension</t>
  </si>
  <si>
    <t>COMPTE DE CAPITAL</t>
  </si>
  <si>
    <t>Acq./Cessions brutes d'actifs non financiers non produits</t>
  </si>
  <si>
    <t>Transferts de capital</t>
  </si>
  <si>
    <t>Remises de dettes</t>
  </si>
  <si>
    <t>Autres transferts de capital</t>
  </si>
  <si>
    <t>COMPTE FINANCIER</t>
  </si>
  <si>
    <t>Réinvestissements des bénéfices</t>
  </si>
  <si>
    <t xml:space="preserve">     Instruments de dette</t>
  </si>
  <si>
    <t xml:space="preserve">      Instruments de dette</t>
  </si>
  <si>
    <t xml:space="preserve">    Participations en fonds propres et parts des fonds communs de placement</t>
  </si>
  <si>
    <t>Autres investissements</t>
  </si>
  <si>
    <t>Numéraire et dépôts</t>
  </si>
  <si>
    <t>Crédits commerciaux et avances</t>
  </si>
  <si>
    <t>Or monétaire</t>
  </si>
  <si>
    <t>Position de réserve au FMI</t>
  </si>
  <si>
    <t>Autres avoirs de réserve</t>
  </si>
  <si>
    <t>Créances sur les autorités monétaires</t>
  </si>
  <si>
    <t>Créances sur d’autres entités</t>
  </si>
  <si>
    <t>Titres de créance</t>
  </si>
  <si>
    <t>Dérivés financiers</t>
  </si>
  <si>
    <t>Autres créances</t>
  </si>
  <si>
    <t>Remises de dette</t>
  </si>
  <si>
    <t>Autres dons intergouvernementaux</t>
  </si>
  <si>
    <t>Arriérés</t>
  </si>
  <si>
    <t xml:space="preserve">    Assurances directes</t>
  </si>
  <si>
    <t>Libellé</t>
  </si>
  <si>
    <t>Crédit</t>
  </si>
  <si>
    <t>Débit</t>
  </si>
  <si>
    <t>Solde</t>
  </si>
  <si>
    <t xml:space="preserve"> COMPTE DES TRANSACTIONS COURANTES</t>
  </si>
  <si>
    <t xml:space="preserve">   Biens et Services </t>
  </si>
  <si>
    <t xml:space="preserve">   Biens </t>
  </si>
  <si>
    <t xml:space="preserve">    Marchandises Générales</t>
  </si>
  <si>
    <t xml:space="preserve">     Biens achetés par les transporteurs</t>
  </si>
  <si>
    <t xml:space="preserve">     Réexportations</t>
  </si>
  <si>
    <t xml:space="preserve">     Commerce informel</t>
  </si>
  <si>
    <t xml:space="preserve">     Autres Marchandises générales</t>
  </si>
  <si>
    <t xml:space="preserve">    Exportations nettes de biens dans le cadre du négoce international</t>
  </si>
  <si>
    <t xml:space="preserve">     Biens achetés dans le cadre du négoce international</t>
  </si>
  <si>
    <t xml:space="preserve">   Or non monétaire</t>
  </si>
  <si>
    <t xml:space="preserve">  Services</t>
  </si>
  <si>
    <t xml:space="preserve">   Services de fabrication sur des intrants physiques détenus par des tiers</t>
  </si>
  <si>
    <t xml:space="preserve">    Biens destinés à transformation dans l’économie déclarante</t>
  </si>
  <si>
    <t xml:space="preserve">    Biens destinés à transformation à l’étranger</t>
  </si>
  <si>
    <t xml:space="preserve">   Services d’entretien et de réparation</t>
  </si>
  <si>
    <t xml:space="preserve">   Transports</t>
  </si>
  <si>
    <t xml:space="preserve">        Passagers</t>
  </si>
  <si>
    <t xml:space="preserve">         Fret</t>
  </si>
  <si>
    <t xml:space="preserve">        Autres services liés au transport</t>
  </si>
  <si>
    <t xml:space="preserve">    Tansports maritimes</t>
  </si>
  <si>
    <t xml:space="preserve">     Passagers</t>
  </si>
  <si>
    <t xml:space="preserve">     Fret</t>
  </si>
  <si>
    <t xml:space="preserve">     Autres services liés au transport</t>
  </si>
  <si>
    <t xml:space="preserve">    Transports aériens</t>
  </si>
  <si>
    <t xml:space="preserve">    Transports fluviaux</t>
  </si>
  <si>
    <t xml:space="preserve">    Transports terrestres</t>
  </si>
  <si>
    <t xml:space="preserve">    Transports ferroviaires</t>
  </si>
  <si>
    <t xml:space="preserve">    Transports par oléoducs</t>
  </si>
  <si>
    <t xml:space="preserve">   Services postaux et de messagerie</t>
  </si>
  <si>
    <t xml:space="preserve">   Voyages</t>
  </si>
  <si>
    <t xml:space="preserve">    A titre professionnel</t>
  </si>
  <si>
    <t xml:space="preserve">    A titre personnel</t>
  </si>
  <si>
    <t xml:space="preserve">     Autres voyages touristiques</t>
  </si>
  <si>
    <t xml:space="preserve">   Services d’assurance et de pension</t>
  </si>
  <si>
    <t xml:space="preserve">     Assurances du fret</t>
  </si>
  <si>
    <t xml:space="preserve">     Autres assurances directe</t>
  </si>
  <si>
    <t xml:space="preserve">    Réassurances</t>
  </si>
  <si>
    <t xml:space="preserve">    Services auxiliaires d’assurance</t>
  </si>
  <si>
    <t xml:space="preserve">    Services de pension et de garantie standardisée</t>
  </si>
  <si>
    <t xml:space="preserve">   Services financiers</t>
  </si>
  <si>
    <t xml:space="preserve">    Explicitement facturés</t>
  </si>
  <si>
    <t xml:space="preserve">    Indirectement mesurés</t>
  </si>
  <si>
    <t xml:space="preserve">   Autres services n.c.a</t>
  </si>
  <si>
    <t xml:space="preserve">     Travaux de construction réalisés à l’étranger</t>
  </si>
  <si>
    <t xml:space="preserve">     Travaux de construction réalisés dans l’économie déclarante</t>
  </si>
  <si>
    <t xml:space="preserve">     Service de télécommunications</t>
  </si>
  <si>
    <t xml:space="preserve">     Services d’Informatique</t>
  </si>
  <si>
    <t xml:space="preserve">     Services d’Informations</t>
  </si>
  <si>
    <t xml:space="preserve">     Recherche-développement</t>
  </si>
  <si>
    <t xml:space="preserve">     Services spécialisés et de conseils en gestion</t>
  </si>
  <si>
    <t xml:space="preserve">     Services techniques, services liés au commerce international et autres services aux entreprises</t>
  </si>
  <si>
    <t xml:space="preserve">      Assistance technique</t>
  </si>
  <si>
    <t xml:space="preserve">      Location-Exploitation</t>
  </si>
  <si>
    <t xml:space="preserve">      Autres services aux entreprises</t>
  </si>
  <si>
    <t xml:space="preserve">     Audiovisuel et services connexes</t>
  </si>
  <si>
    <t xml:space="preserve">     Autres</t>
  </si>
  <si>
    <t xml:space="preserve">   Biens et services des administrations publiques</t>
  </si>
  <si>
    <t xml:space="preserve">  Revenu primaire</t>
  </si>
  <si>
    <t xml:space="preserve">   Rémunérations des employés</t>
  </si>
  <si>
    <t xml:space="preserve">    Rémunérations des salariés</t>
  </si>
  <si>
    <t xml:space="preserve">    Rémunérations du personnel des missions diplomatiques</t>
  </si>
  <si>
    <t xml:space="preserve">   Revenus des investissements</t>
  </si>
  <si>
    <t xml:space="preserve">    Investissements directs</t>
  </si>
  <si>
    <t xml:space="preserve">     Revenus des titres de participation et des parts de fonds communs de placement</t>
  </si>
  <si>
    <t xml:space="preserve">      Dividendes distribués et prélèvements sur les revenus des quasi-sociétés</t>
  </si>
  <si>
    <t xml:space="preserve">       Investisseurs directs dans des entreprises d’investissement direct</t>
  </si>
  <si>
    <t xml:space="preserve">       Entreprises d’investissement direct dans des investisseurs directs (à rebours)</t>
  </si>
  <si>
    <t xml:space="preserve">       Entre entreprises apparentées</t>
  </si>
  <si>
    <t xml:space="preserve">        Contrôle ultime détenu par un résident</t>
  </si>
  <si>
    <t xml:space="preserve">        Contrôle ultime détenu par un non résident</t>
  </si>
  <si>
    <t xml:space="preserve">        Détenteur du contrôle ultime non identifié</t>
  </si>
  <si>
    <t xml:space="preserve">      Bénéfices réinvestis</t>
  </si>
  <si>
    <t xml:space="preserve">     Intérêts</t>
  </si>
  <si>
    <t xml:space="preserve">      Investisseurs directs dans des entreprises d’investissement direct</t>
  </si>
  <si>
    <t xml:space="preserve">      Entreprises d’investissement direct dans des investisseurs directs (à rebours)</t>
  </si>
  <si>
    <t xml:space="preserve">      Entre entreprises apparentées</t>
  </si>
  <si>
    <t xml:space="preserve">       Contrôle ultime détenu par un résident</t>
  </si>
  <si>
    <t xml:space="preserve">       Contrôle ultime détenu par un non résident</t>
  </si>
  <si>
    <t xml:space="preserve">       Détenteur du contrôle ultime non identifié</t>
  </si>
  <si>
    <t xml:space="preserve">    Investissements de portefeuille</t>
  </si>
  <si>
    <t xml:space="preserve">     Revenus des investissements sur titres de participation et parts de fonds communs de placement</t>
  </si>
  <si>
    <t xml:space="preserve">      Dividendes sur titres de participation</t>
  </si>
  <si>
    <t xml:space="preserve">      Revenus sur les parts des fonds communs de placement</t>
  </si>
  <si>
    <t xml:space="preserve">       Dividendes</t>
  </si>
  <si>
    <t xml:space="preserve">       Bénéfices réinvestis</t>
  </si>
  <si>
    <t xml:space="preserve">      Court terme </t>
  </si>
  <si>
    <t xml:space="preserve">      Long terme </t>
  </si>
  <si>
    <t xml:space="preserve">    Autres Investissements </t>
  </si>
  <si>
    <t xml:space="preserve">     Prélèvements sur les revenus des quasi-sociétés</t>
  </si>
  <si>
    <t xml:space="preserve">      Banque Centrale </t>
  </si>
  <si>
    <t xml:space="preserve">      Autres institutions de dépôts</t>
  </si>
  <si>
    <t xml:space="preserve">      Administrations publiques</t>
  </si>
  <si>
    <t xml:space="preserve">      Autres sociétés financières</t>
  </si>
  <si>
    <t xml:space="preserve">      Sociétés non financières, ménages et ISBLM</t>
  </si>
  <si>
    <t xml:space="preserve">       Intérêts avant SIFIM</t>
  </si>
  <si>
    <t xml:space="preserve">     Revenus des investissements attribuables aux titulaires de contrats d’assurance, de pension et de garanties standardisées</t>
  </si>
  <si>
    <t xml:space="preserve">    Avoirs de réserve</t>
  </si>
  <si>
    <t xml:space="preserve">      Intérêts avant SIFIM (Poste pour mémoire)</t>
  </si>
  <si>
    <t xml:space="preserve">   Autres revenus primaires</t>
  </si>
  <si>
    <t xml:space="preserve">    Loyers</t>
  </si>
  <si>
    <t xml:space="preserve">    Autres taxes sur la production </t>
  </si>
  <si>
    <t xml:space="preserve">    Autres subventions à la production</t>
  </si>
  <si>
    <t xml:space="preserve">   Revenu secondaire</t>
  </si>
  <si>
    <t xml:space="preserve">   Administrations publiques</t>
  </si>
  <si>
    <t xml:space="preserve">    Impôts sur le revenu et le patrimoine</t>
  </si>
  <si>
    <t xml:space="preserve">    Cotisations sociales </t>
  </si>
  <si>
    <t xml:space="preserve">    Prestations sociales</t>
  </si>
  <si>
    <t xml:space="preserve">    Coopération internationale courante</t>
  </si>
  <si>
    <t xml:space="preserve">    Autres transferts courants des AP</t>
  </si>
  <si>
    <t xml:space="preserve">   Autres secteurs</t>
  </si>
  <si>
    <t xml:space="preserve">    Transferts personnels</t>
  </si>
  <si>
    <t xml:space="preserve">     Envois de fonds des travailleurs</t>
  </si>
  <si>
    <t xml:space="preserve">     Autres transferts personnels</t>
  </si>
  <si>
    <t xml:space="preserve">    Autres transferts courants </t>
  </si>
  <si>
    <t xml:space="preserve">     Impôts sur le revenu et le patrimoine</t>
  </si>
  <si>
    <t xml:space="preserve">      Cotisations sociales</t>
  </si>
  <si>
    <t xml:space="preserve">      Prestations sociales</t>
  </si>
  <si>
    <t xml:space="preserve">     Assurance-dommage - Primes  nettes </t>
  </si>
  <si>
    <t xml:space="preserve">     Assurance-dommage - Indemnités</t>
  </si>
  <si>
    <t xml:space="preserve">  Ajustement Pour variation des droits à pension</t>
  </si>
  <si>
    <t xml:space="preserve"> COMPTE DE CAPITAL</t>
  </si>
  <si>
    <t xml:space="preserve">   Acq./Cessions brutes d'actifs non financiers non produits</t>
  </si>
  <si>
    <t xml:space="preserve">    Terrains et autres actifs corporels </t>
  </si>
  <si>
    <t xml:space="preserve">    Actifs incorporels non produits</t>
  </si>
  <si>
    <t xml:space="preserve">   Transferts de capital</t>
  </si>
  <si>
    <t xml:space="preserve">    Administrations publiques</t>
  </si>
  <si>
    <t xml:space="preserve">     Remises de dettes</t>
  </si>
  <si>
    <t xml:space="preserve">     Autres transferts de capital</t>
  </si>
  <si>
    <t xml:space="preserve">    Autres secteurs</t>
  </si>
  <si>
    <t xml:space="preserve"> COMPTE FINANCIER</t>
  </si>
  <si>
    <t xml:space="preserve">   Investissements directs</t>
  </si>
  <si>
    <t xml:space="preserve">     Participations autres que les réinvestissements des bénéfices</t>
  </si>
  <si>
    <t xml:space="preserve">     Réinvestissements des bénéfices</t>
  </si>
  <si>
    <t xml:space="preserve">     Crédits commerciaux</t>
  </si>
  <si>
    <t xml:space="preserve">     Autres instruments de dette</t>
  </si>
  <si>
    <t xml:space="preserve">   Investissements de portefeuille</t>
  </si>
  <si>
    <t xml:space="preserve">     Banque Centrale </t>
  </si>
  <si>
    <t xml:space="preserve">      Participations autres que les parts de fonds communs de placement</t>
  </si>
  <si>
    <t xml:space="preserve">       Côtés en bourse</t>
  </si>
  <si>
    <t xml:space="preserve">       Non côtés en bourse</t>
  </si>
  <si>
    <t xml:space="preserve">      Parts de fonds communs de placement</t>
  </si>
  <si>
    <t xml:space="preserve">       Actions/parts </t>
  </si>
  <si>
    <t xml:space="preserve">     Autres institutions de dépôt</t>
  </si>
  <si>
    <t xml:space="preserve">     Administrations publiques</t>
  </si>
  <si>
    <t xml:space="preserve">     Autres sociétés financières</t>
  </si>
  <si>
    <t xml:space="preserve">     Sociétés non financières, ménages et ISBLM</t>
  </si>
  <si>
    <t xml:space="preserve">      Court terme</t>
  </si>
  <si>
    <t xml:space="preserve">      Long terme</t>
  </si>
  <si>
    <t xml:space="preserve">    Dérivés financiers et options sur titres des salariés</t>
  </si>
  <si>
    <t xml:space="preserve">    Banque Centrale </t>
  </si>
  <si>
    <t xml:space="preserve">     Options</t>
  </si>
  <si>
    <t xml:space="preserve">     Contrats à terme </t>
  </si>
  <si>
    <t xml:space="preserve">    Autres institutions de dépôt</t>
  </si>
  <si>
    <t xml:space="preserve">     Options sur titres des salariés</t>
  </si>
  <si>
    <t xml:space="preserve">    Autres sociétés financières</t>
  </si>
  <si>
    <t xml:space="preserve">    Sociétés non financières, ménages et ISBLM</t>
  </si>
  <si>
    <t xml:space="preserve">    Autres investissements</t>
  </si>
  <si>
    <t xml:space="preserve">    Autres participations en fonds propres</t>
  </si>
  <si>
    <t xml:space="preserve">    Numéraire et dépôts</t>
  </si>
  <si>
    <t xml:space="preserve">       Court terme</t>
  </si>
  <si>
    <t xml:space="preserve">       Long terme</t>
  </si>
  <si>
    <t xml:space="preserve">    Prêts et emprunts</t>
  </si>
  <si>
    <t xml:space="preserve">    Assurances, pensions et garanties standardisées</t>
  </si>
  <si>
    <t xml:space="preserve">     Réserves techniques d’assurance dommage </t>
  </si>
  <si>
    <t xml:space="preserve">      Autres institutions de dépôt</t>
  </si>
  <si>
    <t xml:space="preserve">     Droits à assurance-vie et arrérages </t>
  </si>
  <si>
    <t xml:space="preserve">       Administrations publiques</t>
  </si>
  <si>
    <t xml:space="preserve">     Droits à pension </t>
  </si>
  <si>
    <t xml:space="preserve">     Créances des fonds de pension sur les sponsors </t>
  </si>
  <si>
    <t xml:space="preserve">     Droits à prestations autres que des pensions</t>
  </si>
  <si>
    <t xml:space="preserve">     Provisions pour appels de garanties dans le cadre des garanties standardisées</t>
  </si>
  <si>
    <t xml:space="preserve">    Crédits commerciaux et avances</t>
  </si>
  <si>
    <t xml:space="preserve">    Autres comptes à recevoir ou à payer</t>
  </si>
  <si>
    <t xml:space="preserve"> ERREURS ET OMMISSIONS</t>
  </si>
  <si>
    <t xml:space="preserve"> SOLDE GLOBAL DE LA BALANCE</t>
  </si>
  <si>
    <t xml:space="preserve"> FINANCEMENT DU SOLDE DE LA BALANCE</t>
  </si>
  <si>
    <t xml:space="preserve">  Position des Autorités Monétaires</t>
  </si>
  <si>
    <t xml:space="preserve">   Avoirs de réserve</t>
  </si>
  <si>
    <t xml:space="preserve">    Or monétaire</t>
  </si>
  <si>
    <t xml:space="preserve">     Réserves en or</t>
  </si>
  <si>
    <t xml:space="preserve">     Comptes en or non affectés</t>
  </si>
  <si>
    <t xml:space="preserve">    Droits de tirage spéciaux</t>
  </si>
  <si>
    <t xml:space="preserve">    Position de réserve au FMI</t>
  </si>
  <si>
    <t xml:space="preserve">    Autres avoirs de réserve</t>
  </si>
  <si>
    <t xml:space="preserve">     Numéraire et dépôts</t>
  </si>
  <si>
    <t xml:space="preserve">      Créances sur les autorités monétaires</t>
  </si>
  <si>
    <t xml:space="preserve">      Dont, Compte d’opérations créditeur</t>
  </si>
  <si>
    <t xml:space="preserve">      Créances sur d’autres entités</t>
  </si>
  <si>
    <t xml:space="preserve">     Titres de créance</t>
  </si>
  <si>
    <t xml:space="preserve">     Participations en fonds propres et parts des fonds communs de placement</t>
  </si>
  <si>
    <t xml:space="preserve">     Dérivés financiers</t>
  </si>
  <si>
    <t xml:space="preserve">     Autres créances</t>
  </si>
  <si>
    <t xml:space="preserve">   Engagements liés aux réserves</t>
  </si>
  <si>
    <t xml:space="preserve">    Recours aux crédits du FMI</t>
  </si>
  <si>
    <t xml:space="preserve">    Allocations de DTS</t>
  </si>
  <si>
    <t xml:space="preserve">    Autres engagements</t>
  </si>
  <si>
    <t xml:space="preserve">     Numéraires et dépôts</t>
  </si>
  <si>
    <t xml:space="preserve">      Engagements envers les autorités monétaires</t>
  </si>
  <si>
    <t xml:space="preserve">      Dont, Compte d’opérations débiteur</t>
  </si>
  <si>
    <t xml:space="preserve">       Dépôts des BIFE</t>
  </si>
  <si>
    <t xml:space="preserve">     Titres d’engagement</t>
  </si>
  <si>
    <t xml:space="preserve">      Autres </t>
  </si>
  <si>
    <t xml:space="preserve">   FINANCEMENTS EXCEPTIONNELS</t>
  </si>
  <si>
    <t xml:space="preserve">    Transferts courants et/ou transferts de capital </t>
  </si>
  <si>
    <t xml:space="preserve">     Remises de dette</t>
  </si>
  <si>
    <t xml:space="preserve">     Autres dons intergouvernementaux</t>
  </si>
  <si>
    <t xml:space="preserve">     Investissements directs</t>
  </si>
  <si>
    <t xml:space="preserve">     Investissements de portefeuille</t>
  </si>
  <si>
    <t xml:space="preserve">     Accumulations des arriérés </t>
  </si>
  <si>
    <t xml:space="preserve"> Total </t>
  </si>
  <si>
    <t>Unité/Devise:</t>
  </si>
  <si>
    <t/>
  </si>
  <si>
    <t>Investissements à rebours</t>
  </si>
  <si>
    <t xml:space="preserve">     Biens vendus dans le cadre du négoce international</t>
  </si>
  <si>
    <t>BANQUE DES ETATS DE L'AFRIQUE CENTRALE</t>
  </si>
  <si>
    <t>Balance des Paiements analytique provisoire de l'exercice 2020 arrêtées au 31/12/2020</t>
  </si>
  <si>
    <t>Direction Nationale  Libreville</t>
  </si>
  <si>
    <t>République du Gabon</t>
  </si>
  <si>
    <t>Million/FCFA</t>
  </si>
  <si>
    <t xml:space="preserve">    Titres de créance/engagements</t>
  </si>
  <si>
    <t>Variation nette des avoirs</t>
  </si>
  <si>
    <t>Variation nette des engagements</t>
  </si>
  <si>
    <t>Net</t>
  </si>
  <si>
    <t>Acquisition nette d'actifs financiers</t>
  </si>
  <si>
    <t>Accroissement net des passifs</t>
  </si>
  <si>
    <t xml:space="preserve">     Subventions provenant des comptes de bonification du FMI</t>
  </si>
  <si>
    <t xml:space="preserve">      Actions et autres participations liées à une réduction de la dette</t>
  </si>
  <si>
    <t xml:space="preserve">     Autres investissements </t>
  </si>
  <si>
    <t xml:space="preserve">      Tirages sur de nouveaux prêts par les autorités ou d’autres secteurs pour le compte des autorités</t>
  </si>
  <si>
    <t xml:space="preserve">      Rééchelonnement de la dette en cours</t>
  </si>
  <si>
    <t xml:space="preserve">    Arriérés</t>
  </si>
  <si>
    <t xml:space="preserve">      Principal </t>
  </si>
  <si>
    <t xml:space="preserve">      Intérêts</t>
  </si>
  <si>
    <t xml:space="preserve">     Remboursement d’arriérés</t>
  </si>
  <si>
    <t xml:space="preserve">     Rééchelonnement d’arriérés</t>
  </si>
  <si>
    <t xml:space="preserve">     Annulation d’arriérés</t>
  </si>
  <si>
    <t xml:space="preserve">      Balance des Services</t>
  </si>
  <si>
    <t xml:space="preserve">      Balance des Biens et Services</t>
  </si>
  <si>
    <t xml:space="preserve">      Balance des Biens</t>
  </si>
  <si>
    <t xml:space="preserve">      Balance des revenus primaires</t>
  </si>
  <si>
    <t xml:space="preserve">      Balance des revenus secondaires</t>
  </si>
  <si>
    <t>A. COMPTE DES TRANSACTIONS COURANTES</t>
  </si>
  <si>
    <t>C. COMPTE FINANCIER</t>
  </si>
  <si>
    <t xml:space="preserve">   Investissements directs étrangers, actifs</t>
  </si>
  <si>
    <t xml:space="preserve">   Investissements directs étrangers, passifs</t>
  </si>
  <si>
    <t xml:space="preserve">   Biens, crédits (exportations)</t>
  </si>
  <si>
    <t xml:space="preserve">   Services, crédits (exportations)</t>
  </si>
  <si>
    <t xml:space="preserve">   Revenus primaires, crédits </t>
  </si>
  <si>
    <t xml:space="preserve">   Revenus secondaires, crédits </t>
  </si>
  <si>
    <t xml:space="preserve">   Compte de capital, crédits </t>
  </si>
  <si>
    <t xml:space="preserve">   Biens, débits (importations)</t>
  </si>
  <si>
    <t xml:space="preserve">   Services, débits (importations)</t>
  </si>
  <si>
    <t xml:space="preserve">   Revenus primaires, débits</t>
  </si>
  <si>
    <t xml:space="preserve">   Revenus secondaires, débits</t>
  </si>
  <si>
    <t xml:space="preserve">   Compte de capital, débits</t>
  </si>
  <si>
    <t xml:space="preserve">   Investissements de portefeuille, actifs</t>
  </si>
  <si>
    <t xml:space="preserve">   Investissements de portefeuille, passifs</t>
  </si>
  <si>
    <t>B. COMPTE DE CAPITAL (hors réserves)</t>
  </si>
  <si>
    <t xml:space="preserve">   Autres investissements, actifs</t>
  </si>
  <si>
    <t xml:space="preserve">   Autres investissements, passifs</t>
  </si>
  <si>
    <t xml:space="preserve">   Dérivés financiers et options sur titres des salariés (hors réserves), actifs</t>
  </si>
  <si>
    <t xml:space="preserve">   Dérivés financiers et options sur titres des salariés (hors réserves), passifs</t>
  </si>
  <si>
    <t>D. ERREURS ET OMISSIONS NETTES</t>
  </si>
  <si>
    <t xml:space="preserve">E. SOLDE GLOBAL </t>
  </si>
  <si>
    <t xml:space="preserve">     Avoirs de réserves</t>
  </si>
  <si>
    <t xml:space="preserve">     Financements exceptionnels</t>
  </si>
  <si>
    <t xml:space="preserve">   Marchandises générales, crédits (exportations)</t>
  </si>
  <si>
    <t xml:space="preserve">   Exportations </t>
  </si>
  <si>
    <t xml:space="preserve">   Autres marchandises générales</t>
  </si>
  <si>
    <t xml:space="preserve">   Exportations nettes de biens dans le cadre du commerce international</t>
  </si>
  <si>
    <t xml:space="preserve">Balance des Paiements analytique provisoire </t>
  </si>
  <si>
    <t>Frets</t>
  </si>
  <si>
    <t>Autres services liés aux transports</t>
  </si>
  <si>
    <t>Services d'assurance et de pension</t>
  </si>
  <si>
    <t>Assurances directes</t>
  </si>
  <si>
    <t>Autres services d'assurance</t>
  </si>
  <si>
    <t>Travaux de construction</t>
  </si>
  <si>
    <t>Télécommunications, Informatique et Informations</t>
  </si>
  <si>
    <t>Autres services aux entreprises</t>
  </si>
  <si>
    <t>Services personnels, culturels et relatifs aux loisirs</t>
  </si>
  <si>
    <t>Biens et services des administrations publiques</t>
  </si>
  <si>
    <t xml:space="preserve">   Bénéfices réinvestis</t>
  </si>
  <si>
    <t xml:space="preserve">    Titres de créances</t>
  </si>
  <si>
    <t xml:space="preserve">    Titres d'engagements</t>
  </si>
  <si>
    <t>F. FINANCEMENT</t>
  </si>
  <si>
    <t xml:space="preserve">     Recours aux crédits du FMI</t>
  </si>
  <si>
    <t xml:space="preserve">      Remises des échéances courantes</t>
  </si>
  <si>
    <t xml:space="preserve">       Principal </t>
  </si>
  <si>
    <t xml:space="preserve">       Intérêts</t>
  </si>
  <si>
    <t xml:space="preserve">      Remises des arriérés</t>
  </si>
  <si>
    <t xml:space="preserve">     Subventions provenant du compte de bonification du FMI</t>
  </si>
  <si>
    <t xml:space="preserve">    Investissements liés à la dette </t>
  </si>
  <si>
    <t xml:space="preserve">     Tirages sur de nouveaux prêts</t>
  </si>
  <si>
    <t xml:space="preserve">     Rééchelonnements de dettes existantes</t>
  </si>
  <si>
    <t xml:space="preserve">      Echéances courantes</t>
  </si>
  <si>
    <t xml:space="preserve">      Arriérés</t>
  </si>
  <si>
    <t xml:space="preserve">     Réduction des arriérés par paiements</t>
  </si>
  <si>
    <t xml:space="preserve">     Réduction des arriérés par rééchelonnements, remises et conversions</t>
  </si>
  <si>
    <t xml:space="preserve">   Marchandises générales, crédits (importations)</t>
  </si>
  <si>
    <t xml:space="preserve">          Assistance technique</t>
  </si>
  <si>
    <t>Direction Nationale  Ndjamena</t>
  </si>
  <si>
    <t>République du Tchad</t>
  </si>
  <si>
    <t>Transferts courants et/ou transferts de capital</t>
  </si>
  <si>
    <t>Subventions provenant des comptes de bonification du FMI</t>
  </si>
  <si>
    <t>Tirages sur de nouveaux prêts par les autorités ou d’autres secteurs pour le compte des autorités</t>
  </si>
  <si>
    <t>Rééchelonnement de la dette en cours</t>
  </si>
  <si>
    <t>Solde du compte des transactions courantes (+ excédent; - déficit)</t>
  </si>
  <si>
    <t>Biens et Services</t>
  </si>
  <si>
    <t>Solde des biens et services (+ excédent; - déficit)</t>
  </si>
  <si>
    <t>Biens</t>
  </si>
  <si>
    <t>Solde du commerce de biens (+ excédent; - déficit)</t>
  </si>
  <si>
    <t>Marchandises Générales</t>
  </si>
  <si>
    <t>Dont, Réexportations</t>
  </si>
  <si>
    <t>Exportations nettes de biens dans le cadre du négoce international</t>
  </si>
  <si>
    <t>Biens achetés dans le cadre du négoce international</t>
  </si>
  <si>
    <t>Solde du commerce de services (+ excédent; - déficit)</t>
  </si>
  <si>
    <t>Services de fabrication fournis sur des intrants physiques détenus par des tiers</t>
  </si>
  <si>
    <t>Biens destinés à transformation à l’étranger déclarante</t>
  </si>
  <si>
    <t>Services d’entretien et de réparation non inclus ailleurs</t>
  </si>
  <si>
    <t>Autres modes de transport</t>
  </si>
  <si>
    <t>Services postaux et de messagerie</t>
  </si>
  <si>
    <t>A titre professionnel</t>
  </si>
  <si>
    <t>A titre personnel</t>
  </si>
  <si>
    <t>Santé</t>
  </si>
  <si>
    <t>Education</t>
  </si>
  <si>
    <t>Autres voyages touristiques</t>
  </si>
  <si>
    <t>Construction</t>
  </si>
  <si>
    <t>Construction réalisés à l’étranger</t>
  </si>
  <si>
    <t>Construction réalisés dans l’économie déclarante</t>
  </si>
  <si>
    <t>Assurance directe</t>
  </si>
  <si>
    <t>Réassurance</t>
  </si>
  <si>
    <t>Service auxilliaires d'assurance</t>
  </si>
  <si>
    <t>Service de pension et de garantie standard</t>
  </si>
  <si>
    <t>Services financiers explicitement facturés et autres</t>
  </si>
  <si>
    <t>Services d'intermédiation financière mesurés indirectement</t>
  </si>
  <si>
    <t>Frais pour usage de propriété intellectuelle non inclus par ailleurs</t>
  </si>
  <si>
    <t>Service de télécommunications, d'informatique et d'information</t>
  </si>
  <si>
    <t>Service de télécommunications</t>
  </si>
  <si>
    <t>Services d’Informatique</t>
  </si>
  <si>
    <t>Services d’Information</t>
  </si>
  <si>
    <t>Service de recherche et développement</t>
  </si>
  <si>
    <t>Services spécialisés et services de conseils en gestion</t>
  </si>
  <si>
    <t>Services techniques, liés au commerce  et autres services aux entreprises</t>
  </si>
  <si>
    <t>Services audiovisuels et  connexes</t>
  </si>
  <si>
    <t>Autres services personnels, culturels et relatifs aux loisirs</t>
  </si>
  <si>
    <t>Biens et services des Administrations Publiques non inclus par ailleurs</t>
  </si>
  <si>
    <t>Revenu primaire</t>
  </si>
  <si>
    <t>Revenus des actions et parts dans les fonds de placement</t>
  </si>
  <si>
    <t>Dividendes et prélèvements sur les revenus des quasi-sociétés</t>
  </si>
  <si>
    <t>Entreprises d’investissement direct dans un investisseur direct (à rebours)</t>
  </si>
  <si>
    <t>Entre entreprises sœurs</t>
  </si>
  <si>
    <t>si la société mère ayant la contrôle ultime est résidente</t>
  </si>
  <si>
    <t>si la société mère ayant la contrôle ultime n'est pas résidente</t>
  </si>
  <si>
    <t>si la société mère ayant la contrôle ultime n'est pas connue</t>
  </si>
  <si>
    <t>Dividendes sur actions hors parts dans les fonds de placement</t>
  </si>
  <si>
    <t>Revenus des investissements attribuables aux propriétaires parts de fonds de placement</t>
  </si>
  <si>
    <t>A court terme</t>
  </si>
  <si>
    <t>A long terme</t>
  </si>
  <si>
    <t>Autres Investissements</t>
  </si>
  <si>
    <t>Revenus des investissements attribuables aux bénéficiares de contrats d’assurance, de pension et de garanties standard</t>
  </si>
  <si>
    <t>Revenus des actions et des parts dans les fonds de placement</t>
  </si>
  <si>
    <t>Impôts sur la production et les importations</t>
  </si>
  <si>
    <t>Subventions</t>
  </si>
  <si>
    <t>Revenu secondaire</t>
  </si>
  <si>
    <t>Impôts courants sur le revenu, le patrimoine, etc.</t>
  </si>
  <si>
    <t>Transferts courants divers des Administrations Publiques</t>
  </si>
  <si>
    <t>Sociétés financières, sociétés non financières, menages et ISBLM</t>
  </si>
  <si>
    <t>Transferts personnels (transferts courants entre menages résidents et non-résidents)</t>
  </si>
  <si>
    <t>Autres transferts courants</t>
  </si>
  <si>
    <t>Primes d'assurance nettes hors assurance-vie</t>
  </si>
  <si>
    <t>Indemnités d'assurance hors assurance-vie</t>
  </si>
  <si>
    <t>Transferts courants divers</t>
  </si>
  <si>
    <t>Capacité (+)/Besoin (-) de financement du solde des transactions courantes et de capital</t>
  </si>
  <si>
    <t>Capacité (+)/Besoin (-) de financement du compte financier</t>
  </si>
  <si>
    <t>Investissements Directs</t>
  </si>
  <si>
    <t>Actions et parts de fonds de placement</t>
  </si>
  <si>
    <t>Actions et autres participations autres que réinvestissements des bénéfices</t>
  </si>
  <si>
    <t>entreprises d’investissement direct dans un investisseur direct (investissement à rebours)</t>
  </si>
  <si>
    <t>entre entreprises sœurs</t>
  </si>
  <si>
    <t>si la société mère ayant le contrôle ultime est résidente</t>
  </si>
  <si>
    <t>si la société mère ayant le contrôle ultime est non résidente</t>
  </si>
  <si>
    <t>si la société mère ayant le contrôle ultime n'est pas connue</t>
  </si>
  <si>
    <t>Instruments de dette</t>
  </si>
  <si>
    <t>Créances d’un investisseur direct sur des entreprises d’investissement direct</t>
  </si>
  <si>
    <t>Créances des entreprises d’investissement direct sur un investisseur direct (investissement à rebours)</t>
  </si>
  <si>
    <t>Banque Centrale</t>
  </si>
  <si>
    <t>Etablissements de dépôts autres que la banque centrale</t>
  </si>
  <si>
    <t>Banque centrale</t>
  </si>
  <si>
    <t>À court terme</t>
  </si>
  <si>
    <t>À long terme</t>
  </si>
  <si>
    <t>Dérivés financiers (autres que les réserves) et options sur titres des salariés</t>
  </si>
  <si>
    <t>Autres participations</t>
  </si>
  <si>
    <t>numéraire et dépôts</t>
  </si>
  <si>
    <t>Prêts</t>
  </si>
  <si>
    <t>Autres prêts à court terme</t>
  </si>
  <si>
    <t>Autres prêts à long terme</t>
  </si>
  <si>
    <t>Crédits et prêts du FMI (autres que réserves)</t>
  </si>
  <si>
    <t>Systèmes d’assurances, de pensions et de garanties standard</t>
  </si>
  <si>
    <t>Etablissements de dépôts</t>
  </si>
  <si>
    <t>Autres comptes à recevoir/à payer</t>
  </si>
  <si>
    <t>Droits de tirages spéciaux</t>
  </si>
  <si>
    <t>Or physique</t>
  </si>
  <si>
    <t>Comptes en or non alloués</t>
  </si>
  <si>
    <t>droits de tirage spéciaux</t>
  </si>
  <si>
    <t>Titres</t>
  </si>
  <si>
    <t>POSTES POUR MEMOIRE - FINANCEMENTS EXCEPTIONNELS</t>
  </si>
  <si>
    <t>Actions et autres participations liées à une réduction de la dette</t>
  </si>
  <si>
    <t>Accumulations des arriérés</t>
  </si>
  <si>
    <t>Principal</t>
  </si>
  <si>
    <t>Remboursement d’arriérés</t>
  </si>
  <si>
    <t>Rééchelonnement d’arriérés</t>
  </si>
  <si>
    <t>Annulation d’arriérés</t>
  </si>
  <si>
    <t>Variation nette</t>
  </si>
  <si>
    <t>ERREURS ET OMISSIONS NETTES</t>
  </si>
  <si>
    <t xml:space="preserve"> ERREURS ET OMISSIONS</t>
  </si>
  <si>
    <t>Direction Nationale Malabo</t>
  </si>
  <si>
    <t>République de la Guinée-Equatoriale</t>
  </si>
  <si>
    <t>Balance des Paiements analytique provisoire de l'exercice 2018 arrêtées au 31/12/2018</t>
  </si>
  <si>
    <t>Balance des Paiements type provisoire de l'exercice 2018 arrêtées au 31/12/2018</t>
  </si>
  <si>
    <t>dont contrepartie des émissions de  titres publics et la dette sous régionale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</si>
</sst>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2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000000"/>
      <name val="Times New Roman"/>
      <family val="1"/>
    </font>
    <font>
      <sz val="8"/>
      <color rgb="FF000000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color rgb="FF000000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8"/>
      <color rgb="FF000000"/>
      <name val="Times New Roman"/>
      <family val="1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4" fillId="0" borderId="0" applyFont="0" applyFill="0" applyBorder="0" applyAlignment="0" applyProtection="0"/>
    <xf numFmtId="0" fontId="15" fillId="0" borderId="0"/>
    <xf numFmtId="164" fontId="14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29">
    <xf numFmtId="0" fontId="0" fillId="0" borderId="0" xfId="0"/>
    <xf numFmtId="0" fontId="0" fillId="0" borderId="0" xfId="0" applyFill="1"/>
    <xf numFmtId="0" fontId="8" fillId="0" borderId="0" xfId="0" applyNumberFormat="1" applyFont="1" applyFill="1" applyBorder="1" applyAlignment="1" applyProtection="1">
      <alignment vertical="top" wrapText="1"/>
      <protection locked="0"/>
    </xf>
    <xf numFmtId="3" fontId="10" fillId="0" borderId="1" xfId="0" applyNumberFormat="1" applyFont="1" applyFill="1" applyBorder="1" applyAlignment="1" applyProtection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center" vertical="center" wrapText="1"/>
    </xf>
    <xf numFmtId="3" fontId="13" fillId="3" borderId="1" xfId="0" applyNumberFormat="1" applyFont="1" applyFill="1" applyBorder="1" applyAlignment="1" applyProtection="1">
      <alignment horizontal="center" vertical="center" wrapText="1"/>
    </xf>
    <xf numFmtId="10" fontId="0" fillId="0" borderId="0" xfId="1" applyNumberFormat="1" applyFont="1"/>
    <xf numFmtId="165" fontId="0" fillId="0" borderId="0" xfId="3" applyNumberFormat="1" applyFont="1"/>
    <xf numFmtId="3" fontId="0" fillId="0" borderId="0" xfId="0" applyNumberFormat="1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7" fillId="0" borderId="0" xfId="0" applyFont="1"/>
    <xf numFmtId="0" fontId="7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3" fontId="11" fillId="3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18" fillId="0" borderId="0" xfId="0" applyFont="1" applyBorder="1" applyAlignment="1">
      <alignment vertical="center"/>
    </xf>
    <xf numFmtId="0" fontId="17" fillId="0" borderId="0" xfId="0" applyFont="1" applyBorder="1"/>
    <xf numFmtId="0" fontId="7" fillId="0" borderId="0" xfId="0" applyNumberFormat="1" applyFont="1" applyFill="1" applyBorder="1" applyAlignment="1" applyProtection="1">
      <alignment horizontal="left" vertical="top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Fill="1"/>
    <xf numFmtId="3" fontId="13" fillId="0" borderId="1" xfId="0" applyNumberFormat="1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 applyProtection="1">
      <alignment horizontal="center" vertical="center" wrapText="1"/>
    </xf>
    <xf numFmtId="3" fontId="2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/>
    <xf numFmtId="3" fontId="0" fillId="0" borderId="1" xfId="0" applyNumberFormat="1" applyFont="1" applyBorder="1" applyAlignment="1">
      <alignment horizontal="center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0" fillId="0" borderId="0" xfId="2" applyFont="1" applyFill="1" applyBorder="1" applyAlignment="1">
      <alignment horizontal="left" vertical="top"/>
    </xf>
    <xf numFmtId="0" fontId="14" fillId="0" borderId="0" xfId="0" applyFont="1"/>
    <xf numFmtId="0" fontId="14" fillId="0" borderId="0" xfId="0" applyFont="1" applyBorder="1"/>
    <xf numFmtId="3" fontId="10" fillId="0" borderId="0" xfId="2" applyNumberFormat="1" applyFont="1" applyFill="1" applyBorder="1" applyAlignment="1">
      <alignment horizontal="left" vertical="top"/>
    </xf>
    <xf numFmtId="0" fontId="13" fillId="0" borderId="3" xfId="2" applyFont="1" applyFill="1" applyBorder="1" applyAlignment="1">
      <alignment vertical="center" wrapText="1"/>
    </xf>
    <xf numFmtId="0" fontId="13" fillId="0" borderId="3" xfId="2" applyFont="1" applyFill="1" applyBorder="1" applyAlignment="1">
      <alignment vertical="top" wrapText="1"/>
    </xf>
    <xf numFmtId="0" fontId="13" fillId="0" borderId="3" xfId="2" applyFont="1" applyFill="1" applyBorder="1" applyAlignment="1">
      <alignment horizontal="left" vertical="top" wrapText="1" indent="2"/>
    </xf>
    <xf numFmtId="0" fontId="13" fillId="0" borderId="3" xfId="2" applyFont="1" applyFill="1" applyBorder="1" applyAlignment="1">
      <alignment horizontal="left" vertical="top" wrapText="1" indent="1"/>
    </xf>
    <xf numFmtId="0" fontId="13" fillId="0" borderId="3" xfId="2" applyFont="1" applyFill="1" applyBorder="1" applyAlignment="1">
      <alignment horizontal="left" vertical="top" wrapText="1" indent="3"/>
    </xf>
    <xf numFmtId="0" fontId="13" fillId="0" borderId="3" xfId="2" applyFont="1" applyFill="1" applyBorder="1" applyAlignment="1">
      <alignment horizontal="left" vertical="top" wrapText="1" indent="4"/>
    </xf>
    <xf numFmtId="0" fontId="13" fillId="0" borderId="3" xfId="2" applyFont="1" applyFill="1" applyBorder="1" applyAlignment="1">
      <alignment horizontal="left" vertical="top" wrapText="1" indent="5"/>
    </xf>
    <xf numFmtId="0" fontId="13" fillId="0" borderId="3" xfId="2" applyFont="1" applyFill="1" applyBorder="1" applyAlignment="1">
      <alignment horizontal="left" vertical="top" wrapText="1" indent="6"/>
    </xf>
    <xf numFmtId="0" fontId="4" fillId="0" borderId="3" xfId="2" applyFont="1" applyFill="1" applyBorder="1" applyAlignment="1">
      <alignment vertical="top" wrapText="1"/>
    </xf>
    <xf numFmtId="0" fontId="13" fillId="0" borderId="3" xfId="2" applyFont="1" applyFill="1" applyBorder="1" applyAlignment="1">
      <alignment horizontal="left" vertical="top" wrapText="1"/>
    </xf>
    <xf numFmtId="3" fontId="3" fillId="0" borderId="2" xfId="2" applyNumberFormat="1" applyFont="1" applyFill="1" applyBorder="1" applyAlignment="1">
      <alignment horizontal="center" vertical="top" shrinkToFit="1"/>
    </xf>
    <xf numFmtId="3" fontId="23" fillId="0" borderId="2" xfId="2" applyNumberFormat="1" applyFont="1" applyFill="1" applyBorder="1" applyAlignment="1">
      <alignment horizontal="center" vertical="top" shrinkToFit="1"/>
    </xf>
    <xf numFmtId="3" fontId="22" fillId="0" borderId="2" xfId="2" applyNumberFormat="1" applyFont="1" applyFill="1" applyBorder="1" applyAlignment="1">
      <alignment horizontal="center" vertical="center" wrapText="1" shrinkToFit="1"/>
    </xf>
    <xf numFmtId="0" fontId="4" fillId="0" borderId="3" xfId="2" applyFont="1" applyFill="1" applyBorder="1" applyAlignment="1">
      <alignment horizontal="left" vertical="top" wrapText="1" indent="1"/>
    </xf>
    <xf numFmtId="0" fontId="4" fillId="0" borderId="3" xfId="2" applyFont="1" applyFill="1" applyBorder="1" applyAlignment="1">
      <alignment horizontal="left" vertical="top" wrapText="1" indent="2"/>
    </xf>
    <xf numFmtId="0" fontId="4" fillId="0" borderId="3" xfId="2" applyFont="1" applyFill="1" applyBorder="1" applyAlignment="1">
      <alignment horizontal="left" vertical="top" wrapText="1" indent="3"/>
    </xf>
    <xf numFmtId="0" fontId="13" fillId="0" borderId="3" xfId="2" applyFont="1" applyFill="1" applyBorder="1" applyAlignment="1">
      <alignment horizontal="left" vertical="top" wrapText="1" indent="7"/>
    </xf>
    <xf numFmtId="0" fontId="13" fillId="0" borderId="3" xfId="2" applyFont="1" applyFill="1" applyBorder="1" applyAlignment="1">
      <alignment horizontal="left" vertical="top" wrapText="1" indent="8"/>
    </xf>
    <xf numFmtId="0" fontId="18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4" fillId="0" borderId="0" xfId="0" applyFont="1" applyFill="1" applyBorder="1"/>
    <xf numFmtId="0" fontId="24" fillId="0" borderId="0" xfId="0" applyFont="1" applyFill="1"/>
    <xf numFmtId="10" fontId="24" fillId="0" borderId="0" xfId="1" applyNumberFormat="1" applyFont="1" applyFill="1"/>
    <xf numFmtId="0" fontId="4" fillId="0" borderId="1" xfId="0" applyNumberFormat="1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/>
    <xf numFmtId="0" fontId="14" fillId="0" borderId="0" xfId="0" applyFont="1" applyFill="1"/>
    <xf numFmtId="3" fontId="22" fillId="0" borderId="2" xfId="2" applyNumberFormat="1" applyFont="1" applyFill="1" applyBorder="1" applyAlignment="1">
      <alignment horizontal="center" vertical="top" shrinkToFit="1"/>
    </xf>
    <xf numFmtId="1" fontId="22" fillId="0" borderId="2" xfId="2" applyNumberFormat="1" applyFont="1" applyFill="1" applyBorder="1" applyAlignment="1">
      <alignment horizontal="center" vertical="top" shrinkToFit="1"/>
    </xf>
    <xf numFmtId="0" fontId="13" fillId="3" borderId="3" xfId="2" applyFont="1" applyFill="1" applyBorder="1" applyAlignment="1">
      <alignment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4" fillId="3" borderId="4" xfId="2" applyFont="1" applyFill="1" applyBorder="1" applyAlignment="1">
      <alignment horizontal="center" vertical="center" wrapText="1"/>
    </xf>
    <xf numFmtId="166" fontId="10" fillId="0" borderId="0" xfId="1" applyNumberFormat="1" applyFont="1" applyFill="1" applyBorder="1" applyAlignment="1">
      <alignment horizontal="center" vertical="top"/>
    </xf>
    <xf numFmtId="3" fontId="24" fillId="0" borderId="0" xfId="0" applyNumberFormat="1" applyFont="1" applyFill="1"/>
    <xf numFmtId="3" fontId="0" fillId="0" borderId="0" xfId="0" applyNumberFormat="1" applyFill="1"/>
    <xf numFmtId="3" fontId="10" fillId="0" borderId="0" xfId="1" applyNumberFormat="1" applyFont="1" applyFill="1" applyBorder="1" applyAlignment="1">
      <alignment horizontal="center" vertical="top"/>
    </xf>
    <xf numFmtId="3" fontId="25" fillId="0" borderId="0" xfId="2" applyNumberFormat="1" applyFont="1" applyFill="1" applyBorder="1" applyAlignment="1">
      <alignment horizontal="left" vertical="top"/>
    </xf>
    <xf numFmtId="0" fontId="0" fillId="0" borderId="0" xfId="0" applyFill="1" applyBorder="1"/>
    <xf numFmtId="0" fontId="17" fillId="0" borderId="0" xfId="0" applyFont="1" applyFill="1" applyBorder="1"/>
    <xf numFmtId="165" fontId="0" fillId="0" borderId="0" xfId="3" applyNumberFormat="1" applyFont="1" applyFill="1"/>
    <xf numFmtId="10" fontId="10" fillId="0" borderId="0" xfId="1" applyNumberFormat="1" applyFont="1" applyFill="1" applyBorder="1" applyAlignment="1">
      <alignment horizontal="center" vertical="top"/>
    </xf>
    <xf numFmtId="3" fontId="10" fillId="0" borderId="0" xfId="2" applyNumberFormat="1" applyFont="1" applyFill="1" applyBorder="1" applyAlignment="1">
      <alignment horizontal="center" vertical="top"/>
    </xf>
    <xf numFmtId="0" fontId="10" fillId="0" borderId="0" xfId="2" quotePrefix="1" applyFont="1" applyFill="1" applyBorder="1" applyAlignment="1">
      <alignment horizontal="left" vertical="top"/>
    </xf>
    <xf numFmtId="0" fontId="10" fillId="0" borderId="0" xfId="2" applyFont="1" applyAlignment="1">
      <alignment horizontal="left" vertical="top"/>
    </xf>
    <xf numFmtId="0" fontId="13" fillId="0" borderId="3" xfId="2" applyFont="1" applyBorder="1" applyAlignment="1">
      <alignment horizontal="left" vertical="top" wrapText="1" indent="1"/>
    </xf>
    <xf numFmtId="3" fontId="23" fillId="0" borderId="2" xfId="2" applyNumberFormat="1" applyFont="1" applyBorder="1" applyAlignment="1">
      <alignment horizontal="center" vertical="top" shrinkToFit="1"/>
    </xf>
    <xf numFmtId="3" fontId="10" fillId="0" borderId="0" xfId="2" applyNumberFormat="1" applyFont="1" applyAlignment="1">
      <alignment horizontal="left" vertical="top"/>
    </xf>
    <xf numFmtId="3" fontId="13" fillId="0" borderId="1" xfId="0" applyNumberFormat="1" applyFont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19" fillId="0" borderId="0" xfId="0" applyFont="1" applyAlignment="1">
      <alignment horizontal="left"/>
    </xf>
    <xf numFmtId="0" fontId="9" fillId="0" borderId="1" xfId="2" applyFont="1" applyFill="1" applyBorder="1" applyAlignment="1">
      <alignment horizontal="center" vertical="top"/>
    </xf>
    <xf numFmtId="0" fontId="10" fillId="0" borderId="1" xfId="0" applyFont="1" applyBorder="1" applyAlignment="1">
      <alignment horizontal="left" vertical="center" wrapText="1" indent="3"/>
    </xf>
    <xf numFmtId="0" fontId="10" fillId="0" borderId="1" xfId="0" applyFont="1" applyBorder="1" applyAlignment="1" applyProtection="1">
      <alignment horizontal="left" vertical="center" wrapText="1" indent="3"/>
      <protection locked="0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0" fillId="0" borderId="1" xfId="0" applyNumberFormat="1" applyFont="1" applyFill="1" applyBorder="1" applyAlignment="1" applyProtection="1">
      <alignment horizontal="left" vertical="center" wrapText="1" indent="1"/>
    </xf>
    <xf numFmtId="0" fontId="10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9" fillId="3" borderId="1" xfId="0" applyNumberFormat="1" applyFont="1" applyFill="1" applyBorder="1" applyAlignment="1" applyProtection="1">
      <alignment horizontal="center" vertical="center" wrapText="1"/>
    </xf>
    <xf numFmtId="0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3"/>
    </xf>
    <xf numFmtId="0" fontId="10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2"/>
    </xf>
    <xf numFmtId="0" fontId="9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2"/>
    </xf>
    <xf numFmtId="0" fontId="10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26" fillId="0" borderId="5" xfId="0" applyFont="1" applyFill="1" applyBorder="1" applyAlignment="1">
      <alignment horizontal="center"/>
    </xf>
    <xf numFmtId="0" fontId="26" fillId="0" borderId="6" xfId="0" applyFont="1" applyFill="1" applyBorder="1" applyAlignment="1">
      <alignment horizontal="center"/>
    </xf>
    <xf numFmtId="0" fontId="26" fillId="0" borderId="7" xfId="0" applyFont="1" applyFill="1" applyBorder="1" applyAlignment="1">
      <alignment horizontal="center"/>
    </xf>
    <xf numFmtId="0" fontId="9" fillId="0" borderId="1" xfId="0" applyNumberFormat="1" applyFont="1" applyFill="1" applyBorder="1" applyAlignment="1" applyProtection="1">
      <alignment horizontal="left" vertical="center" wrapText="1" indent="3"/>
    </xf>
    <xf numFmtId="0" fontId="9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1"/>
    </xf>
    <xf numFmtId="0" fontId="9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5"/>
    </xf>
    <xf numFmtId="0" fontId="10" fillId="0" borderId="1" xfId="0" applyNumberFormat="1" applyFont="1" applyFill="1" applyBorder="1" applyAlignment="1" applyProtection="1">
      <alignment horizontal="left" vertical="center" wrapText="1" indent="5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4"/>
    </xf>
    <xf numFmtId="0" fontId="10" fillId="0" borderId="1" xfId="0" applyNumberFormat="1" applyFont="1" applyFill="1" applyBorder="1" applyAlignment="1" applyProtection="1">
      <alignment horizontal="left" vertical="center" wrapText="1" indent="4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left" vertical="center" wrapText="1" indent="1"/>
    </xf>
    <xf numFmtId="0" fontId="15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6"/>
    </xf>
    <xf numFmtId="0" fontId="10" fillId="0" borderId="1" xfId="0" applyNumberFormat="1" applyFont="1" applyFill="1" applyBorder="1" applyAlignment="1" applyProtection="1">
      <alignment horizontal="left" vertical="center" wrapText="1" indent="6"/>
      <protection locked="0"/>
    </xf>
    <xf numFmtId="0" fontId="4" fillId="0" borderId="1" xfId="0" applyNumberFormat="1" applyFont="1" applyFill="1" applyBorder="1" applyAlignment="1" applyProtection="1">
      <alignment horizontal="left" vertical="center" wrapText="1"/>
    </xf>
  </cellXfs>
  <cellStyles count="5">
    <cellStyle name="Milliers" xfId="3" builtinId="3"/>
    <cellStyle name="Normal" xfId="0" builtinId="0"/>
    <cellStyle name="Normal 2" xfId="2" xr:uid="{00000000-0005-0000-0000-000002000000}"/>
    <cellStyle name="Pourcentage" xfId="1" builtinId="5"/>
    <cellStyle name="Pourcentage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290" y="40821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500" y="39297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4155" y="398923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500" y="39297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nn&#233;es%20Dettes/Donn&#233;es%20tirages/2015/Volumes/ELM_BIG02/DGCP/2008/07/Macintosh%20HDDGCP/2005/10/Tofes2005/DOCUME~1/COMITE~1/LOCALS~1/Temp/Situation%20mon&#233;taire/SIMONIT-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ONIT- 01"/>
      <sheetName val="ACCES AUX  FEUILLES"/>
      <sheetName val="PARAM"/>
      <sheetName val="CONTROLE"/>
      <sheetName val="BDDBIL"/>
      <sheetName val="EXTRACPT"/>
      <sheetName val="SIMONIT"/>
      <sheetName val="MS-proj "/>
      <sheetName val="Mon-Sur"/>
      <sheetName val="DMD-bal-sheet"/>
      <sheetName val="DMD-BS1"/>
      <sheetName val="BCC-bal-sheet"/>
      <sheetName val="BCC-BS1"/>
      <sheetName val="Titre - simonit"/>
      <sheetName val="BNCCLE"/>
      <sheetName val="BNCCLE bis"/>
      <sheetName val="BDDCLE bis"/>
      <sheetName val="BDDCLE"/>
      <sheetName val="BNCBIL"/>
      <sheetName val="SIMONIT-NV avec effet "/>
      <sheetName val="BNCCLE sans effet txchge"/>
      <sheetName val="BDDCLE sans effet txchge"/>
      <sheetName val="SIMONIT-NV sans effet NlleVer"/>
      <sheetName val="SIMONIT-NV sans effet NlleV (2)"/>
      <sheetName val="SIMONIT sans effet  (2)"/>
      <sheetName val="SIMONIT-NV (avec&amp;sans effet) "/>
      <sheetName val="SIMONIT sans effet "/>
      <sheetName val="Feuil1"/>
      <sheetName val="SIMONIT-NV (2)"/>
      <sheetName val="SIMONIT-NV sans effet NlleV (3)"/>
      <sheetName val="FMI 1"/>
      <sheetName val="FMI 2"/>
      <sheetName val="SIMONIT-NV -VAR FC"/>
      <sheetName val="SIMONIT-BCC-BCM"/>
      <sheetName val="SIMONIT- ANALYSES"/>
      <sheetName val="SIMONIT-VARIATIONS-%FC"/>
      <sheetName val="SIMONIT- EN DTS"/>
      <sheetName val="SIMONIT- EN DTS -Variations"/>
      <sheetName val="BULLETIN"/>
      <sheetName val="passif-98-99"/>
      <sheetName val="Actif-98 -99 (2)"/>
      <sheetName val="10R"/>
      <sheetName val="Formulaire  10 R- Actif"/>
      <sheetName val="Formulaire 10 R-Passif"/>
      <sheetName val="20R"/>
      <sheetName val="SITMONS"/>
      <sheetName val="CONDENSE"/>
      <sheetName val="COMPOSANTES"/>
      <sheetName val="CONTREPARTIES"/>
      <sheetName val="SITMOND"/>
      <sheetName val="SIMONIT-AV "/>
      <sheetName val="Titre"/>
      <sheetName val="CREDITS-SB-98-99"/>
      <sheetName val="Actif-96-97-98"/>
      <sheetName val="SIT-INTEGREE-96-97-98"/>
      <sheetName val="CREDITS-SB-96-97-98"/>
      <sheetName val="CREDITS-SB-95-96-97"/>
      <sheetName val="Feuil13"/>
      <sheetName val="Feuil14"/>
      <sheetName val="Feuil15"/>
      <sheetName val="Feuil16"/>
      <sheetName val="Actif-95-96-97-98"/>
      <sheetName val="passif-95-96-97-98"/>
      <sheetName val="SIT-INTEGREE-95-96-97-98"/>
      <sheetName val="Titre -FORMULAIRE"/>
      <sheetName val="CLEBDD"/>
      <sheetName val="CLEBCC"/>
      <sheetName val="BULLETIN (2)"/>
      <sheetName val="BNCCLE-Déc"/>
      <sheetName val="Actif-98 -99-00"/>
      <sheetName val="Actif-98 -99-00 (2)"/>
      <sheetName val="passif-98-99-00"/>
      <sheetName val="SIT-INTEGREE99-00"/>
      <sheetName val="CREDITS-SB-99-00"/>
      <sheetName val="Titre - couverture"/>
      <sheetName val="Titre - couverture (2)"/>
      <sheetName val="SIMONIT-NV sans effet Taux"/>
      <sheetName val="SIMONIT-NV avec effet Taux "/>
      <sheetName val="MS-proj (2)"/>
      <sheetName val="SIMONIT-NV"/>
      <sheetName val="NEW-IDA"/>
      <sheetName val="OUT_WETA"/>
      <sheetName val="CIRRs"/>
      <sheetName val="SIMONIT-_01"/>
      <sheetName val="ACCES_AUX__FEUILLES"/>
      <sheetName val="MS-proj_"/>
      <sheetName val="Titre_-_simonit"/>
      <sheetName val="BNCCLE_bis"/>
      <sheetName val="BDDCLE_bis"/>
      <sheetName val="SIMONIT-NV_avec_effet_"/>
      <sheetName val="BNCCLE_sans_effet_txchge"/>
      <sheetName val="BDDCLE_sans_effet_txchge"/>
      <sheetName val="SIMONIT-NV_sans_effet_NlleVer"/>
      <sheetName val="SIMONIT-NV_sans_effet_NlleV_(2)"/>
      <sheetName val="SIMONIT_sans_effet__(2)"/>
      <sheetName val="SIMONIT-NV_(avec&amp;sans_effet)_"/>
      <sheetName val="SIMONIT_sans_effet_"/>
      <sheetName val="SIMONIT-NV_(2)"/>
      <sheetName val="SIMONIT-NV_sans_effet_NlleV_(3)"/>
      <sheetName val="FMI_1"/>
      <sheetName val="FMI_2"/>
      <sheetName val="SIMONIT-NV_-VAR_FC"/>
      <sheetName val="SIMONIT-_ANALYSES"/>
      <sheetName val="SIMONIT-_EN_DTS"/>
      <sheetName val="SIMONIT-_EN_DTS_-Variations"/>
      <sheetName val="Actif-98_-99_(2)"/>
      <sheetName val="Formulaire__10_R-_Actif"/>
      <sheetName val="Formulaire_10_R-Passif"/>
      <sheetName val="SIMONIT-AV_"/>
      <sheetName val="Titre_-FORMULAIRE"/>
      <sheetName val="BULLETIN_(2)"/>
      <sheetName val="Actif-98_-99-00"/>
      <sheetName val="Actif-98_-99-00_(2)"/>
      <sheetName val="Titre_-_couverture"/>
      <sheetName val="Titre_-_couverture_(2)"/>
      <sheetName val="SIMONIT-NV_sans_effet_Taux"/>
      <sheetName val="SIMONIT-NV_avec_effet_Taux_"/>
      <sheetName val="MS-proj_(2)"/>
      <sheetName val="PNB"/>
      <sheetName val="WAEMU"/>
      <sheetName val="SIMONIT-_011"/>
      <sheetName val="ACCES_AUX__FEUILLES1"/>
      <sheetName val="MS-proj_1"/>
      <sheetName val="Titre_-_simonit1"/>
      <sheetName val="BNCCLE_bis1"/>
      <sheetName val="BDDCLE_bis1"/>
      <sheetName val="SIMONIT-NV_avec_effet_1"/>
      <sheetName val="BNCCLE_sans_effet_txchge1"/>
      <sheetName val="BDDCLE_sans_effet_txchge1"/>
      <sheetName val="SIMONIT-NV_sans_effet_NlleVer1"/>
      <sheetName val="SIMONIT-NV_sans_effet_NlleV_(21"/>
      <sheetName val="SIMONIT_sans_effet__(2)1"/>
      <sheetName val="SIMONIT-NV_(avec&amp;sans_effet)_1"/>
      <sheetName val="SIMONIT_sans_effet_1"/>
      <sheetName val="SIMONIT-NV_(2)1"/>
      <sheetName val="SIMONIT-NV_sans_effet_NlleV_(31"/>
      <sheetName val="FMI_11"/>
      <sheetName val="FMI_21"/>
      <sheetName val="SIMONIT-NV_-VAR_FC1"/>
      <sheetName val="SIMONIT-_ANALYSES1"/>
      <sheetName val="SIMONIT-_EN_DTS1"/>
      <sheetName val="SIMONIT-_EN_DTS_-Variations1"/>
      <sheetName val="Actif-98_-99_(2)1"/>
      <sheetName val="Formulaire__10_R-_Actif1"/>
      <sheetName val="Formulaire_10_R-Passif1"/>
      <sheetName val="SIMONIT-AV_1"/>
      <sheetName val="Titre_-FORMULAIRE1"/>
      <sheetName val="BULLETIN_(2)1"/>
      <sheetName val="Actif-98_-99-001"/>
      <sheetName val="Actif-98_-99-00_(2)1"/>
      <sheetName val="Titre_-_couverture1"/>
      <sheetName val="Titre_-_couverture_(2)1"/>
      <sheetName val="SIMONIT-NV_sans_effet_Taux1"/>
      <sheetName val="SIMONIT-NV_avec_effet_Taux_1"/>
      <sheetName val="MS-proj_(2)1"/>
      <sheetName val="assumptions"/>
      <sheetName val="fiscal"/>
      <sheetName val="contents"/>
      <sheetName val="sei"/>
      <sheetName val="Main"/>
      <sheetName val="Kin"/>
      <sheetName val="DABbop_new"/>
      <sheetName val="SIMONIT-_012"/>
      <sheetName val="ACCES_AUX__FEUILLES2"/>
      <sheetName val="MS-proj_2"/>
      <sheetName val="Titre_-_simonit2"/>
      <sheetName val="BNCCLE_bis2"/>
      <sheetName val="BDDCLE_bis2"/>
      <sheetName val="SIMONIT-NV_avec_effet_2"/>
      <sheetName val="BNCCLE_sans_effet_txchge2"/>
      <sheetName val="BDDCLE_sans_effet_txchge2"/>
      <sheetName val="SIMONIT-NV_sans_effet_NlleVer2"/>
      <sheetName val="SIMONIT-NV_sans_effet_NlleV_(22"/>
      <sheetName val="SIMONIT_sans_effet__(2)2"/>
      <sheetName val="SIMONIT-NV_(avec&amp;sans_effet)_2"/>
      <sheetName val="SIMONIT_sans_effet_2"/>
      <sheetName val="SIMONIT-NV_(2)2"/>
      <sheetName val="SIMONIT-NV_sans_effet_NlleV_(32"/>
      <sheetName val="FMI_12"/>
      <sheetName val="FMI_22"/>
      <sheetName val="SIMONIT-NV_-VAR_FC2"/>
      <sheetName val="SIMONIT-_ANALYSES2"/>
      <sheetName val="SIMONIT-_EN_DTS2"/>
      <sheetName val="SIMONIT-_EN_DTS_-Variations2"/>
      <sheetName val="Actif-98_-99_(2)2"/>
      <sheetName val="Formulaire__10_R-_Actif2"/>
      <sheetName val="Formulaire_10_R-Passif2"/>
      <sheetName val="SIMONIT-AV_2"/>
      <sheetName val="Titre_-FORMULAIRE2"/>
      <sheetName val="BULLETIN_(2)2"/>
      <sheetName val="Actif-98_-99-002"/>
      <sheetName val="Actif-98_-99-00_(2)2"/>
      <sheetName val="Titre_-_couverture2"/>
      <sheetName val="Titre_-_couverture_(2)2"/>
      <sheetName val="SIMONIT-NV_sans_effet_Taux2"/>
      <sheetName val="SIMONIT-NV_avec_effet_Taux_2"/>
      <sheetName val="MS-proj_(2)2"/>
      <sheetName val="weo"/>
      <sheetName val="SIMONIT-2001"/>
      <sheetName val="SIMONIT-_015"/>
      <sheetName val="ACCES_AUX__FEUILLES5"/>
      <sheetName val="MS-proj_5"/>
      <sheetName val="Titre_-_simonit5"/>
      <sheetName val="BNCCLE_bis5"/>
      <sheetName val="BDDCLE_bis5"/>
      <sheetName val="SIMONIT-NV_avec_effet_5"/>
      <sheetName val="BNCCLE_sans_effet_txchge5"/>
      <sheetName val="BDDCLE_sans_effet_txchge5"/>
      <sheetName val="SIMONIT-NV_sans_effet_NlleVer5"/>
      <sheetName val="SIMONIT-NV_sans_effet_NlleV_(25"/>
      <sheetName val="SIMONIT_sans_effet__(2)5"/>
      <sheetName val="SIMONIT-NV_(avec&amp;sans_effet)_5"/>
      <sheetName val="SIMONIT_sans_effet_5"/>
      <sheetName val="SIMONIT-NV_(2)5"/>
      <sheetName val="SIMONIT-NV_sans_effet_NlleV_(35"/>
      <sheetName val="FMI_15"/>
      <sheetName val="FMI_25"/>
      <sheetName val="SIMONIT-NV_-VAR_FC5"/>
      <sheetName val="SIMONIT-_ANALYSES5"/>
      <sheetName val="SIMONIT-_EN_DTS5"/>
      <sheetName val="SIMONIT-_EN_DTS_-Variations5"/>
      <sheetName val="Actif-98_-99_(2)5"/>
      <sheetName val="Formulaire__10_R-_Actif5"/>
      <sheetName val="Formulaire_10_R-Passif5"/>
      <sheetName val="SIMONIT-AV_5"/>
      <sheetName val="Titre_-FORMULAIRE5"/>
      <sheetName val="BULLETIN_(2)5"/>
      <sheetName val="Actif-98_-99-005"/>
      <sheetName val="Actif-98_-99-00_(2)5"/>
      <sheetName val="Titre_-_couverture5"/>
      <sheetName val="Titre_-_couverture_(2)5"/>
      <sheetName val="SIMONIT-NV_sans_effet_Taux5"/>
      <sheetName val="SIMONIT-NV_avec_effet_Taux_5"/>
      <sheetName val="MS-proj_(2)5"/>
      <sheetName val="SIMONIT-_013"/>
      <sheetName val="ACCES_AUX__FEUILLES3"/>
      <sheetName val="MS-proj_3"/>
      <sheetName val="Titre_-_simonit3"/>
      <sheetName val="BNCCLE_bis3"/>
      <sheetName val="BDDCLE_bis3"/>
      <sheetName val="SIMONIT-NV_avec_effet_3"/>
      <sheetName val="BNCCLE_sans_effet_txchge3"/>
      <sheetName val="BDDCLE_sans_effet_txchge3"/>
      <sheetName val="SIMONIT-NV_sans_effet_NlleVer3"/>
      <sheetName val="SIMONIT-NV_sans_effet_NlleV_(23"/>
      <sheetName val="SIMONIT_sans_effet__(2)3"/>
      <sheetName val="SIMONIT-NV_(avec&amp;sans_effet)_3"/>
      <sheetName val="SIMONIT_sans_effet_3"/>
      <sheetName val="SIMONIT-NV_(2)3"/>
      <sheetName val="SIMONIT-NV_sans_effet_NlleV_(33"/>
      <sheetName val="FMI_13"/>
      <sheetName val="FMI_23"/>
      <sheetName val="SIMONIT-NV_-VAR_FC3"/>
      <sheetName val="SIMONIT-_ANALYSES3"/>
      <sheetName val="SIMONIT-_EN_DTS3"/>
      <sheetName val="SIMONIT-_EN_DTS_-Variations3"/>
      <sheetName val="Actif-98_-99_(2)3"/>
      <sheetName val="Formulaire__10_R-_Actif3"/>
      <sheetName val="Formulaire_10_R-Passif3"/>
      <sheetName val="SIMONIT-AV_3"/>
      <sheetName val="Titre_-FORMULAIRE3"/>
      <sheetName val="BULLETIN_(2)3"/>
      <sheetName val="Actif-98_-99-003"/>
      <sheetName val="Actif-98_-99-00_(2)3"/>
      <sheetName val="Titre_-_couverture3"/>
      <sheetName val="Titre_-_couverture_(2)3"/>
      <sheetName val="SIMONIT-NV_sans_effet_Taux3"/>
      <sheetName val="SIMONIT-NV_avec_effet_Taux_3"/>
      <sheetName val="MS-proj_(2)3"/>
      <sheetName val="SIMONIT-_014"/>
      <sheetName val="ACCES_AUX__FEUILLES4"/>
      <sheetName val="MS-proj_4"/>
      <sheetName val="Titre_-_simonit4"/>
      <sheetName val="BNCCLE_bis4"/>
      <sheetName val="BDDCLE_bis4"/>
      <sheetName val="SIMONIT-NV_avec_effet_4"/>
      <sheetName val="BNCCLE_sans_effet_txchge4"/>
      <sheetName val="BDDCLE_sans_effet_txchge4"/>
      <sheetName val="SIMONIT-NV_sans_effet_NlleVer4"/>
      <sheetName val="SIMONIT-NV_sans_effet_NlleV_(24"/>
      <sheetName val="SIMONIT_sans_effet__(2)4"/>
      <sheetName val="SIMONIT-NV_(avec&amp;sans_effet)_4"/>
      <sheetName val="SIMONIT_sans_effet_4"/>
      <sheetName val="SIMONIT-NV_(2)4"/>
      <sheetName val="SIMONIT-NV_sans_effet_NlleV_(34"/>
      <sheetName val="FMI_14"/>
      <sheetName val="FMI_24"/>
      <sheetName val="SIMONIT-NV_-VAR_FC4"/>
      <sheetName val="SIMONIT-_ANALYSES4"/>
      <sheetName val="SIMONIT-_EN_DTS4"/>
      <sheetName val="SIMONIT-_EN_DTS_-Variations4"/>
      <sheetName val="Actif-98_-99_(2)4"/>
      <sheetName val="Formulaire__10_R-_Actif4"/>
      <sheetName val="Formulaire_10_R-Passif4"/>
      <sheetName val="SIMONIT-AV_4"/>
      <sheetName val="Titre_-FORMULAIRE4"/>
      <sheetName val="BULLETIN_(2)4"/>
      <sheetName val="Actif-98_-99-004"/>
      <sheetName val="Actif-98_-99-00_(2)4"/>
      <sheetName val="Titre_-_couverture4"/>
      <sheetName val="Titre_-_couverture_(2)4"/>
      <sheetName val="SIMONIT-NV_sans_effet_Taux4"/>
      <sheetName val="SIMONIT-NV_avec_effet_Taux_4"/>
      <sheetName val="MS-proj_(2)4"/>
      <sheetName val="SIMONIT-_016"/>
      <sheetName val="ACCES_AUX__FEUILLES6"/>
      <sheetName val="MS-proj_6"/>
      <sheetName val="Titre_-_simonit6"/>
      <sheetName val="BNCCLE_bis6"/>
      <sheetName val="BDDCLE_bis6"/>
      <sheetName val="SIMONIT-NV_avec_effet_6"/>
      <sheetName val="BNCCLE_sans_effet_txchge6"/>
      <sheetName val="BDDCLE_sans_effet_txchge6"/>
      <sheetName val="SIMONIT-NV_sans_effet_NlleVer6"/>
      <sheetName val="SIMONIT-NV_sans_effet_NlleV_(26"/>
      <sheetName val="SIMONIT_sans_effet__(2)6"/>
      <sheetName val="SIMONIT-NV_(avec&amp;sans_effet)_6"/>
      <sheetName val="SIMONIT_sans_effet_6"/>
      <sheetName val="SIMONIT-NV_(2)6"/>
      <sheetName val="SIMONIT-NV_sans_effet_NlleV_(36"/>
      <sheetName val="FMI_16"/>
      <sheetName val="FMI_26"/>
      <sheetName val="SIMONIT-NV_-VAR_FC6"/>
      <sheetName val="SIMONIT-_ANALYSES6"/>
      <sheetName val="SIMONIT-_EN_DTS6"/>
      <sheetName val="SIMONIT-_EN_DTS_-Variations6"/>
      <sheetName val="Actif-98_-99_(2)6"/>
      <sheetName val="Formulaire__10_R-_Actif6"/>
      <sheetName val="Formulaire_10_R-Passif6"/>
      <sheetName val="SIMONIT-AV_6"/>
      <sheetName val="Titre_-FORMULAIRE6"/>
      <sheetName val="BULLETIN_(2)6"/>
      <sheetName val="Actif-98_-99-006"/>
      <sheetName val="Actif-98_-99-00_(2)6"/>
      <sheetName val="Titre_-_couverture6"/>
      <sheetName val="Titre_-_couverture_(2)6"/>
      <sheetName val="SIMONIT-NV_sans_effet_Taux6"/>
      <sheetName val="SIMONIT-NV_avec_effet_Taux_6"/>
      <sheetName val="MS-proj_(2)6"/>
      <sheetName val="Table 2b"/>
      <sheetName val="WETA submission"/>
      <sheetName val="PC Table-Fr"/>
      <sheetName val="BDDCLE-Octobre 04 pgmé"/>
      <sheetName val="C"/>
      <sheetName val="WETA_submission"/>
      <sheetName val="PC_Table-Fr"/>
      <sheetName val="BDDCLE-Octobre_04_pgmé"/>
      <sheetName val="WETA_submission1"/>
      <sheetName val="PC_Table-Fr1"/>
      <sheetName val="BDDCLE-Octobre_04_pgmé1"/>
      <sheetName val="WETA_submission2"/>
      <sheetName val="PC_Table-Fr2"/>
      <sheetName val="BDDCLE-Octobre_04_pgmé2"/>
      <sheetName val="WETA_submission3"/>
      <sheetName val="PC_Table-Fr3"/>
      <sheetName val="BDDCLE-Octobre_04_pgmé3"/>
      <sheetName val="WETA_submission4"/>
      <sheetName val="PC_Table-Fr4"/>
      <sheetName val="BDDCLE-Octobre_04_pgmé4"/>
      <sheetName val="WETA_submission5"/>
      <sheetName val="PC_Table-Fr5"/>
      <sheetName val="BDDCLE-Octobre_04_pgmé5"/>
      <sheetName val="WETA Data"/>
      <sheetName val="REER"/>
      <sheetName val="report1"/>
      <sheetName val="input-a"/>
      <sheetName val="a"/>
      <sheetName val="Relief"/>
      <sheetName val="t1"/>
      <sheetName val="Constants"/>
      <sheetName val="WETA_Data"/>
      <sheetName val="WETA_Data1"/>
      <sheetName val="WETA_submission6"/>
      <sheetName val="PC_Table-Fr6"/>
      <sheetName val="BDDCLE-Octobre_04_pgmé6"/>
      <sheetName val="WETA_Data2"/>
      <sheetName val="SIMONIT-_017"/>
      <sheetName val="ACCES_AUX__FEUILLES7"/>
      <sheetName val="MS-proj_7"/>
      <sheetName val="Titre_-_simonit7"/>
      <sheetName val="BNCCLE_bis7"/>
      <sheetName val="BDDCLE_bis7"/>
      <sheetName val="SIMONIT-NV_avec_effet_7"/>
      <sheetName val="BNCCLE_sans_effet_txchge7"/>
      <sheetName val="BDDCLE_sans_effet_txchge7"/>
      <sheetName val="SIMONIT-NV_sans_effet_NlleVer7"/>
      <sheetName val="SIMONIT-NV_sans_effet_NlleV_(27"/>
      <sheetName val="SIMONIT_sans_effet__(2)7"/>
      <sheetName val="SIMONIT-NV_(avec&amp;sans_effet)_7"/>
      <sheetName val="SIMONIT_sans_effet_7"/>
      <sheetName val="SIMONIT-NV_(2)7"/>
      <sheetName val="SIMONIT-NV_sans_effet_NlleV_(37"/>
      <sheetName val="FMI_17"/>
      <sheetName val="FMI_27"/>
      <sheetName val="SIMONIT-NV_-VAR_FC7"/>
      <sheetName val="SIMONIT-_ANALYSES7"/>
      <sheetName val="SIMONIT-_EN_DTS7"/>
      <sheetName val="SIMONIT-_EN_DTS_-Variations7"/>
      <sheetName val="Actif-98_-99_(2)7"/>
      <sheetName val="Formulaire__10_R-_Actif7"/>
      <sheetName val="Formulaire_10_R-Passif7"/>
      <sheetName val="SIMONIT-AV_7"/>
      <sheetName val="Titre_-FORMULAIRE7"/>
      <sheetName val="BULLETIN_(2)7"/>
      <sheetName val="Actif-98_-99-007"/>
      <sheetName val="Actif-98_-99-00_(2)7"/>
      <sheetName val="Titre_-_couverture7"/>
      <sheetName val="Titre_-_couverture_(2)7"/>
      <sheetName val="SIMONIT-NV_sans_effet_Taux7"/>
      <sheetName val="SIMONIT-NV_avec_effet_Taux_7"/>
      <sheetName val="MS-proj_(2)7"/>
      <sheetName val="WETA_submission7"/>
      <sheetName val="PC_Table-Fr7"/>
      <sheetName val="BDDCLE-Octobre_04_pgmé7"/>
      <sheetName val="WETA_Dat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>
        <row r="1">
          <cell r="A1" t="str">
            <v>BANQUE  CENTRALE  DU CONGO</v>
          </cell>
        </row>
        <row r="2">
          <cell r="A2" t="str">
            <v>DIRECTION DES ETUDES</v>
          </cell>
        </row>
        <row r="3">
          <cell r="D3" t="str">
            <v>SITUATION   MONETAIRE  INTEGREE</v>
          </cell>
        </row>
        <row r="4">
          <cell r="D4" t="str">
            <v>( en FC )</v>
          </cell>
        </row>
        <row r="6">
          <cell r="B6">
            <v>2000</v>
          </cell>
          <cell r="C6">
            <v>2001</v>
          </cell>
          <cell r="E6">
            <v>2001</v>
          </cell>
          <cell r="F6" t="str">
            <v xml:space="preserve"> </v>
          </cell>
        </row>
        <row r="7">
          <cell r="B7" t="str">
            <v>DECEMBRE</v>
          </cell>
          <cell r="C7" t="str">
            <v>JANVIER</v>
          </cell>
          <cell r="D7" t="str">
            <v>FEVRIER</v>
          </cell>
          <cell r="E7" t="str">
            <v>MARS</v>
          </cell>
          <cell r="F7" t="str">
            <v>AVRIL</v>
          </cell>
          <cell r="G7" t="str">
            <v>MAI</v>
          </cell>
          <cell r="H7" t="str">
            <v>JUIN</v>
          </cell>
          <cell r="I7" t="str">
            <v>JUILLET</v>
          </cell>
          <cell r="J7" t="str">
            <v>AOUT</v>
          </cell>
          <cell r="K7" t="str">
            <v>SEPTEMBRE</v>
          </cell>
          <cell r="L7" t="str">
            <v>OCTOBRE (1)</v>
          </cell>
          <cell r="M7" t="str">
            <v>NOVEMBRE</v>
          </cell>
          <cell r="N7" t="str">
            <v>DECEMBRE</v>
          </cell>
        </row>
        <row r="9">
          <cell r="A9" t="str">
            <v>1. AVOIRS EXTERIEURS  NETS</v>
          </cell>
          <cell r="B9">
            <v>-23077857.465000004</v>
          </cell>
          <cell r="C9">
            <v>-23127095.231999997</v>
          </cell>
          <cell r="D9">
            <v>-22961392.563950002</v>
          </cell>
          <cell r="E9">
            <v>-21812488.509999998</v>
          </cell>
          <cell r="F9">
            <v>-21912663.858999997</v>
          </cell>
          <cell r="G9">
            <v>-152631110.204</v>
          </cell>
          <cell r="H9">
            <v>-133741986.41599999</v>
          </cell>
          <cell r="I9">
            <v>-102990484.96370001</v>
          </cell>
          <cell r="J9">
            <v>-137868172.47429001</v>
          </cell>
          <cell r="K9">
            <v>-141181031.35300004</v>
          </cell>
          <cell r="L9">
            <v>-143914032</v>
          </cell>
          <cell r="M9">
            <v>0</v>
          </cell>
          <cell r="N9">
            <v>0</v>
          </cell>
        </row>
        <row r="11">
          <cell r="A11" t="str">
            <v xml:space="preserve">              - Avoirs</v>
          </cell>
          <cell r="B11">
            <v>6343376.9810000006</v>
          </cell>
          <cell r="C11">
            <v>6139100.0170000009</v>
          </cell>
          <cell r="D11">
            <v>6586126.7200499997</v>
          </cell>
          <cell r="E11">
            <v>6712127.2550000008</v>
          </cell>
          <cell r="F11">
            <v>7405185.3109999998</v>
          </cell>
          <cell r="G11">
            <v>45268477.532000005</v>
          </cell>
          <cell r="H11">
            <v>46216127.897</v>
          </cell>
          <cell r="I11">
            <v>38059212.870839998</v>
          </cell>
          <cell r="J11">
            <v>43493165.125489995</v>
          </cell>
          <cell r="K11">
            <v>48646010.218999997</v>
          </cell>
          <cell r="L11">
            <v>46930527</v>
          </cell>
          <cell r="M11">
            <v>0</v>
          </cell>
          <cell r="N11">
            <v>0</v>
          </cell>
        </row>
        <row r="12">
          <cell r="A12" t="str">
            <v xml:space="preserve">              -  Engagements</v>
          </cell>
          <cell r="B12">
            <v>29421234.446000002</v>
          </cell>
          <cell r="C12">
            <v>29266195.248999998</v>
          </cell>
          <cell r="D12">
            <v>29547519.284000002</v>
          </cell>
          <cell r="E12">
            <v>28524615.765000001</v>
          </cell>
          <cell r="F12">
            <v>29317849.169999998</v>
          </cell>
          <cell r="G12">
            <v>197899587.736</v>
          </cell>
          <cell r="H12">
            <v>179958114.31299999</v>
          </cell>
          <cell r="I12">
            <v>141049697.83454001</v>
          </cell>
          <cell r="J12">
            <v>181361337.59977999</v>
          </cell>
          <cell r="K12">
            <v>189827041.57200003</v>
          </cell>
          <cell r="L12">
            <v>190844559</v>
          </cell>
          <cell r="M12">
            <v>0</v>
          </cell>
          <cell r="N12">
            <v>0</v>
          </cell>
        </row>
        <row r="14">
          <cell r="A14" t="str">
            <v>2. CREDITS   INTERIEURS</v>
          </cell>
          <cell r="B14">
            <v>16677832.891999999</v>
          </cell>
          <cell r="C14">
            <v>16558370.081</v>
          </cell>
          <cell r="D14">
            <v>18490166.600999996</v>
          </cell>
          <cell r="E14">
            <v>21016538.824999996</v>
          </cell>
          <cell r="F14">
            <v>22521903.068999998</v>
          </cell>
          <cell r="G14">
            <v>25666332.634</v>
          </cell>
          <cell r="H14">
            <v>29612275.707000002</v>
          </cell>
          <cell r="I14">
            <v>29417055.927099995</v>
          </cell>
          <cell r="J14">
            <v>30627091.244999997</v>
          </cell>
          <cell r="K14">
            <v>28120389.553999998</v>
          </cell>
          <cell r="L14">
            <v>26085284</v>
          </cell>
          <cell r="M14">
            <v>0</v>
          </cell>
          <cell r="N14">
            <v>0</v>
          </cell>
        </row>
        <row r="15">
          <cell r="B15" t="str">
            <v xml:space="preserve"> </v>
          </cell>
          <cell r="C15" t="str">
            <v xml:space="preserve"> </v>
          </cell>
          <cell r="D15" t="str">
            <v xml:space="preserve"> </v>
          </cell>
          <cell r="E15" t="str">
            <v xml:space="preserve"> </v>
          </cell>
          <cell r="F15" t="str">
            <v xml:space="preserve"> </v>
          </cell>
          <cell r="G15" t="str">
            <v xml:space="preserve"> </v>
          </cell>
          <cell r="H15" t="str">
            <v xml:space="preserve"> </v>
          </cell>
          <cell r="I15" t="str">
            <v xml:space="preserve"> </v>
          </cell>
          <cell r="J15" t="str">
            <v xml:space="preserve"> </v>
          </cell>
          <cell r="K15" t="str">
            <v xml:space="preserve"> 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</row>
        <row r="16">
          <cell r="A16" t="str">
            <v xml:space="preserve">      a/ Créances nettes sur l' Etat</v>
          </cell>
          <cell r="B16">
            <v>13729729.816</v>
          </cell>
          <cell r="C16">
            <v>13779746.18</v>
          </cell>
          <cell r="D16">
            <v>15409677.783999998</v>
          </cell>
          <cell r="E16">
            <v>17288605.027999997</v>
          </cell>
          <cell r="F16">
            <v>18419188.794999998</v>
          </cell>
          <cell r="G16">
            <v>17171551.976999998</v>
          </cell>
          <cell r="H16">
            <v>17687584.465000004</v>
          </cell>
          <cell r="I16">
            <v>18676733.650049999</v>
          </cell>
          <cell r="J16">
            <v>17702619.868999995</v>
          </cell>
          <cell r="K16">
            <v>14423368.280000001</v>
          </cell>
          <cell r="L16">
            <v>11774490</v>
          </cell>
          <cell r="M16">
            <v>0</v>
          </cell>
          <cell r="N16">
            <v>0</v>
          </cell>
        </row>
        <row r="17">
          <cell r="A17" t="str">
            <v xml:space="preserve">      b/ Crédits à l' économie</v>
          </cell>
          <cell r="B17">
            <v>2948103.0759999999</v>
          </cell>
          <cell r="C17">
            <v>2778623.9009999996</v>
          </cell>
          <cell r="D17">
            <v>3080488.8169999998</v>
          </cell>
          <cell r="E17">
            <v>3727933.7969999998</v>
          </cell>
          <cell r="F17">
            <v>4102714.2739999997</v>
          </cell>
          <cell r="G17">
            <v>8494780.6570000015</v>
          </cell>
          <cell r="H17">
            <v>11924691.242000001</v>
          </cell>
          <cell r="I17">
            <v>10740322.277049998</v>
          </cell>
          <cell r="J17">
            <v>12924471.376</v>
          </cell>
          <cell r="K17">
            <v>13697021.273999998</v>
          </cell>
          <cell r="L17">
            <v>14310794</v>
          </cell>
          <cell r="M17">
            <v>0</v>
          </cell>
          <cell r="N17">
            <v>0</v>
          </cell>
        </row>
        <row r="18">
          <cell r="B18" t="str">
            <v xml:space="preserve"> 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 t="str">
            <v xml:space="preserve"> </v>
          </cell>
          <cell r="G18" t="str">
            <v xml:space="preserve"> </v>
          </cell>
          <cell r="H18" t="str">
            <v xml:space="preserve"> </v>
          </cell>
          <cell r="I18" t="str">
            <v xml:space="preserve"> </v>
          </cell>
          <cell r="J18" t="str">
            <v xml:space="preserve"> </v>
          </cell>
          <cell r="K18" t="str">
            <v xml:space="preserve"> 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</row>
        <row r="19">
          <cell r="A19" t="str">
            <v>1. MASSE MONETAIRE</v>
          </cell>
          <cell r="B19">
            <v>23558063.992999997</v>
          </cell>
          <cell r="C19">
            <v>25520094.112</v>
          </cell>
          <cell r="D19">
            <v>27402515.858999997</v>
          </cell>
          <cell r="E19">
            <v>31332836.452</v>
          </cell>
          <cell r="F19">
            <v>33428881.827</v>
          </cell>
          <cell r="G19">
            <v>63747106.945</v>
          </cell>
          <cell r="H19">
            <v>66757025.338</v>
          </cell>
          <cell r="I19">
            <v>64179694.73653999</v>
          </cell>
          <cell r="J19">
            <v>69811276.302450001</v>
          </cell>
          <cell r="K19">
            <v>70251073.030000001</v>
          </cell>
          <cell r="L19">
            <v>71770284</v>
          </cell>
          <cell r="M19">
            <v>0</v>
          </cell>
          <cell r="N19">
            <v>0</v>
          </cell>
        </row>
        <row r="20">
          <cell r="A20" t="str">
            <v xml:space="preserve"> </v>
          </cell>
          <cell r="B20" t="str">
            <v xml:space="preserve"> </v>
          </cell>
          <cell r="C20" t="str">
            <v xml:space="preserve"> </v>
          </cell>
          <cell r="D20" t="str">
            <v xml:space="preserve"> </v>
          </cell>
          <cell r="E20" t="str">
            <v xml:space="preserve"> </v>
          </cell>
          <cell r="F20" t="str">
            <v xml:space="preserve"> </v>
          </cell>
          <cell r="G20" t="str">
            <v xml:space="preserve"> </v>
          </cell>
          <cell r="H20" t="str">
            <v xml:space="preserve"> </v>
          </cell>
          <cell r="I20" t="str">
            <v xml:space="preserve"> </v>
          </cell>
          <cell r="J20" t="str">
            <v xml:space="preserve"> </v>
          </cell>
          <cell r="K20" t="str">
            <v xml:space="preserve"> 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</row>
        <row r="21">
          <cell r="A21" t="str">
            <v xml:space="preserve">       - Monnaie</v>
          </cell>
          <cell r="B21">
            <v>18557221.856999997</v>
          </cell>
          <cell r="C21">
            <v>20644311.848999999</v>
          </cell>
          <cell r="D21">
            <v>22582343.618999999</v>
          </cell>
          <cell r="E21">
            <v>25553063.495000001</v>
          </cell>
          <cell r="F21">
            <v>28192212.789000001</v>
          </cell>
          <cell r="G21">
            <v>30833097.489</v>
          </cell>
          <cell r="H21">
            <v>34232954.726999998</v>
          </cell>
          <cell r="I21">
            <v>37012379.442999996</v>
          </cell>
          <cell r="J21">
            <v>36783316.512450002</v>
          </cell>
          <cell r="K21">
            <v>35916149.363000005</v>
          </cell>
          <cell r="L21">
            <v>36854351</v>
          </cell>
          <cell r="M21">
            <v>0</v>
          </cell>
          <cell r="N21">
            <v>0</v>
          </cell>
        </row>
        <row r="22">
          <cell r="A22" t="str">
            <v xml:space="preserve">       - Quasi - monnaie</v>
          </cell>
          <cell r="B22">
            <v>5000842.1359999999</v>
          </cell>
          <cell r="C22">
            <v>4875782.2630000003</v>
          </cell>
          <cell r="D22">
            <v>4820172.24</v>
          </cell>
          <cell r="E22">
            <v>5779772.9570000004</v>
          </cell>
          <cell r="F22">
            <v>5236669.0379999997</v>
          </cell>
          <cell r="G22">
            <v>32914009.456</v>
          </cell>
          <cell r="H22">
            <v>32524070.611000001</v>
          </cell>
          <cell r="I22">
            <v>27167315.293539997</v>
          </cell>
          <cell r="J22">
            <v>33027959.790000003</v>
          </cell>
          <cell r="K22">
            <v>34334923.666999996</v>
          </cell>
          <cell r="L22">
            <v>34915933</v>
          </cell>
          <cell r="M22">
            <v>0</v>
          </cell>
          <cell r="N22">
            <v>0</v>
          </cell>
        </row>
        <row r="24">
          <cell r="A24" t="str">
            <v>3. AUTRES POSTES NETS</v>
          </cell>
          <cell r="B24">
            <v>-29958088.565999992</v>
          </cell>
          <cell r="C24">
            <v>-32088819.263</v>
          </cell>
          <cell r="D24">
            <v>-31873741.822000001</v>
          </cell>
          <cell r="E24">
            <v>-32128786.136999998</v>
          </cell>
          <cell r="F24">
            <v>-32819642.616999999</v>
          </cell>
          <cell r="G24">
            <v>-190711884.51499999</v>
          </cell>
          <cell r="H24">
            <v>-170886736.04700002</v>
          </cell>
          <cell r="I24">
            <v>-137753123.77339995</v>
          </cell>
          <cell r="J24">
            <v>-177052357.53203997</v>
          </cell>
          <cell r="K24">
            <v>-183311714.82900006</v>
          </cell>
          <cell r="L24">
            <v>-189599032</v>
          </cell>
          <cell r="M24">
            <v>0</v>
          </cell>
          <cell r="N24">
            <v>0</v>
          </cell>
        </row>
        <row r="25">
          <cell r="B25" t="str">
            <v xml:space="preserve"> </v>
          </cell>
          <cell r="C25" t="str">
            <v xml:space="preserve"> </v>
          </cell>
          <cell r="D25" t="str">
            <v xml:space="preserve"> </v>
          </cell>
          <cell r="E25" t="str">
            <v xml:space="preserve"> </v>
          </cell>
          <cell r="F25" t="str">
            <v xml:space="preserve"> </v>
          </cell>
          <cell r="G25" t="str">
            <v xml:space="preserve"> </v>
          </cell>
          <cell r="H25" t="str">
            <v xml:space="preserve"> </v>
          </cell>
          <cell r="I25" t="str">
            <v xml:space="preserve"> </v>
          </cell>
          <cell r="J25" t="str">
            <v xml:space="preserve"> </v>
          </cell>
          <cell r="K25" t="str">
            <v xml:space="preserve"> 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</row>
        <row r="26">
          <cell r="A26" t="str">
            <v>a) COMPTES DU CAPITAL</v>
          </cell>
          <cell r="B26">
            <v>5723510.1069999989</v>
          </cell>
          <cell r="C26">
            <v>5374403.4349999996</v>
          </cell>
          <cell r="D26">
            <v>6392803.0460000001</v>
          </cell>
          <cell r="E26">
            <v>6642799.118999999</v>
          </cell>
          <cell r="F26">
            <v>5703519.8430000003</v>
          </cell>
          <cell r="G26">
            <v>37897035.951999992</v>
          </cell>
          <cell r="H26">
            <v>36875337.031000003</v>
          </cell>
          <cell r="I26">
            <v>28152558.019529995</v>
          </cell>
          <cell r="J26">
            <v>34299930.122550003</v>
          </cell>
          <cell r="K26">
            <v>34995721.859999992</v>
          </cell>
          <cell r="L26">
            <v>35026458.5</v>
          </cell>
          <cell r="M26">
            <v>0</v>
          </cell>
          <cell r="N26">
            <v>0</v>
          </cell>
        </row>
        <row r="28">
          <cell r="A28" t="str">
            <v>b) COMPTES DE REEVALUATION</v>
          </cell>
          <cell r="B28">
            <v>-17557207.332999997</v>
          </cell>
          <cell r="C28">
            <v>-17557220.901000001</v>
          </cell>
          <cell r="D28">
            <v>-17564370.835000001</v>
          </cell>
          <cell r="E28">
            <v>-17293919.210000001</v>
          </cell>
          <cell r="F28">
            <v>-17397258.490000002</v>
          </cell>
          <cell r="G28">
            <v>-116317675.52899998</v>
          </cell>
          <cell r="H28">
            <v>-104191685.61100003</v>
          </cell>
          <cell r="I28">
            <v>-82213089.819089949</v>
          </cell>
          <cell r="J28">
            <v>-105567441.02719998</v>
          </cell>
          <cell r="K28">
            <v>-109032382.43700004</v>
          </cell>
          <cell r="L28">
            <v>-108938258</v>
          </cell>
          <cell r="M28">
            <v>0</v>
          </cell>
          <cell r="N28">
            <v>0</v>
          </cell>
        </row>
        <row r="30">
          <cell r="A30" t="str">
            <v>c) FONDS DE CONTREPARTIE</v>
          </cell>
          <cell r="B30">
            <v>7.0000000000000001E-3</v>
          </cell>
          <cell r="C30">
            <v>7.0000000000000001E-3</v>
          </cell>
          <cell r="D30">
            <v>7.0000000000000001E-3</v>
          </cell>
          <cell r="E30">
            <v>7.0000000000000001E-3</v>
          </cell>
          <cell r="F30">
            <v>7.0000000000000001E-3</v>
          </cell>
          <cell r="G30">
            <v>7.0000000000000001E-3</v>
          </cell>
          <cell r="H30">
            <v>7.0000000000000001E-3</v>
          </cell>
          <cell r="I30">
            <v>6.8499999999999993E-3</v>
          </cell>
          <cell r="J30">
            <v>6.8499999999999993E-3</v>
          </cell>
          <cell r="K30">
            <v>7.0000000000000001E-3</v>
          </cell>
          <cell r="L30">
            <v>0</v>
          </cell>
          <cell r="M30">
            <v>0</v>
          </cell>
          <cell r="N30">
            <v>0</v>
          </cell>
        </row>
        <row r="32">
          <cell r="A32" t="str">
            <v>d) DIVERS NETS</v>
          </cell>
          <cell r="B32">
            <v>-18124391.346999995</v>
          </cell>
          <cell r="C32">
            <v>-19906001.803999998</v>
          </cell>
          <cell r="D32">
            <v>-20702174.039999999</v>
          </cell>
          <cell r="E32">
            <v>-21477666.052999996</v>
          </cell>
          <cell r="F32">
            <v>-21125903.976999998</v>
          </cell>
          <cell r="G32">
            <v>-112291244.94500001</v>
          </cell>
          <cell r="H32">
            <v>-103570387.47399999</v>
          </cell>
          <cell r="I32">
            <v>-83692591.980690002</v>
          </cell>
          <cell r="J32">
            <v>-105784846.63424</v>
          </cell>
          <cell r="K32">
            <v>-109275054.259</v>
          </cell>
          <cell r="L32">
            <v>-115687232.5</v>
          </cell>
          <cell r="M32">
            <v>0</v>
          </cell>
          <cell r="N32">
            <v>0</v>
          </cell>
        </row>
        <row r="34">
          <cell r="A34" t="str">
            <v xml:space="preserve"> </v>
          </cell>
        </row>
        <row r="35">
          <cell r="A35" t="str">
            <v xml:space="preserve"> </v>
          </cell>
        </row>
        <row r="36">
          <cell r="A36">
            <v>37224.819686689814</v>
          </cell>
          <cell r="B36">
            <v>0</v>
          </cell>
          <cell r="C36">
            <v>0</v>
          </cell>
          <cell r="D36">
            <v>4.9997121095657349E-5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2.5993585586547852E-4</v>
          </cell>
          <cell r="J36">
            <v>2.9996037483215332E-4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75">
          <cell r="A75" t="str">
            <v>BANQUE  CENTRALE  DU CONGO</v>
          </cell>
        </row>
        <row r="76">
          <cell r="A76" t="str">
            <v>DIRECTION DES ETUDES</v>
          </cell>
        </row>
        <row r="77">
          <cell r="D77" t="str">
            <v>SITUATION   MONETAIRE  INTEGREE</v>
          </cell>
        </row>
        <row r="78">
          <cell r="D78" t="str">
            <v>( en  millions de  XDR )</v>
          </cell>
        </row>
        <row r="80">
          <cell r="B80">
            <v>2000</v>
          </cell>
          <cell r="E80" t="str">
            <v xml:space="preserve"> </v>
          </cell>
          <cell r="F80" t="str">
            <v xml:space="preserve"> </v>
          </cell>
          <cell r="H80">
            <v>2001</v>
          </cell>
        </row>
        <row r="81">
          <cell r="A81" t="str">
            <v>BANQUE  CENTRALE  DU CONGO</v>
          </cell>
          <cell r="B81" t="str">
            <v>DECEMBRE</v>
          </cell>
          <cell r="C81" t="str">
            <v>JANVIER</v>
          </cell>
          <cell r="D81" t="str">
            <v>FEVRIER</v>
          </cell>
          <cell r="E81" t="str">
            <v>MARS</v>
          </cell>
          <cell r="F81" t="str">
            <v>AVRIL</v>
          </cell>
          <cell r="G81" t="str">
            <v>MAI</v>
          </cell>
          <cell r="H81" t="str">
            <v>JUIN</v>
          </cell>
          <cell r="I81" t="str">
            <v>JUILLET</v>
          </cell>
          <cell r="J81" t="str">
            <v>AOÛT</v>
          </cell>
          <cell r="K81" t="str">
            <v>SEPTEMBRE</v>
          </cell>
          <cell r="L81" t="str">
            <v>OCTOBRE</v>
          </cell>
          <cell r="M81" t="str">
            <v>NOVEMBRE</v>
          </cell>
          <cell r="N81" t="str">
            <v>DÉCEMBRE</v>
          </cell>
        </row>
        <row r="82">
          <cell r="A82" t="str">
            <v>DIRECTION DES ETUDES</v>
          </cell>
        </row>
        <row r="83">
          <cell r="A83" t="str">
            <v>1. AVOIRS EXTERIEURS  NETS</v>
          </cell>
          <cell r="B83">
            <v>-0.35735301122638596</v>
          </cell>
          <cell r="C83">
            <v>-0.35783839133529316</v>
          </cell>
          <cell r="D83">
            <v>-0.35748703976257207</v>
          </cell>
          <cell r="E83">
            <v>-0.34377444460204881</v>
          </cell>
          <cell r="F83">
            <v>-0.34578923558466151</v>
          </cell>
          <cell r="G83">
            <v>-0.3552873136931618</v>
          </cell>
          <cell r="H83">
            <v>-0.34648183009326428</v>
          </cell>
          <cell r="I83">
            <v>-0.34134457431956788</v>
          </cell>
          <cell r="J83">
            <v>-0.35565116077464209</v>
          </cell>
          <cell r="K83">
            <v>-0.35090853615937179</v>
          </cell>
          <cell r="L83">
            <v>-0.35839629435935749</v>
          </cell>
          <cell r="M83">
            <v>0</v>
          </cell>
          <cell r="N83">
            <v>0</v>
          </cell>
        </row>
        <row r="84">
          <cell r="A84" t="str">
            <v>DIRECTION DES ETUDES</v>
          </cell>
          <cell r="D84" t="str">
            <v>( en  millions de  XDR )</v>
          </cell>
        </row>
        <row r="85">
          <cell r="A85" t="str">
            <v xml:space="preserve">              - Avoirs</v>
          </cell>
          <cell r="B85">
            <v>9.8225100356147427E-2</v>
          </cell>
          <cell r="C85">
            <v>9.4988395745010071E-2</v>
          </cell>
          <cell r="D85">
            <v>0.10253972785380662</v>
          </cell>
          <cell r="E85">
            <v>0.10578608754925138</v>
          </cell>
          <cell r="F85">
            <v>0.11685632493293356</v>
          </cell>
          <cell r="G85">
            <v>0.10537377180725008</v>
          </cell>
          <cell r="H85">
            <v>0.11973090128756476</v>
          </cell>
          <cell r="I85">
            <v>0.12614083544624152</v>
          </cell>
          <cell r="J85">
            <v>0.11219699503544434</v>
          </cell>
          <cell r="K85">
            <v>0.12091072060000496</v>
          </cell>
          <cell r="L85">
            <v>0.1168734329473291</v>
          </cell>
          <cell r="M85">
            <v>0</v>
          </cell>
          <cell r="N85">
            <v>0</v>
          </cell>
        </row>
        <row r="86">
          <cell r="A86" t="str">
            <v xml:space="preserve">              -  Engagements</v>
          </cell>
          <cell r="B86">
            <v>0.45557811158253336</v>
          </cell>
          <cell r="C86">
            <v>0.45282678708030322</v>
          </cell>
          <cell r="D86">
            <v>0.46002676761637867</v>
          </cell>
          <cell r="E86">
            <v>0.44956053215130021</v>
          </cell>
          <cell r="F86">
            <v>0.46264556051759509</v>
          </cell>
          <cell r="G86">
            <v>0.46066108550041185</v>
          </cell>
          <cell r="H86">
            <v>0.46621273138082903</v>
          </cell>
          <cell r="I86">
            <v>0.46748540976580938</v>
          </cell>
          <cell r="J86">
            <v>0.46784815581008643</v>
          </cell>
          <cell r="K86">
            <v>0.47181925675937675</v>
          </cell>
          <cell r="L86">
            <v>0.4752697273066866</v>
          </cell>
          <cell r="M86">
            <v>0</v>
          </cell>
          <cell r="N86">
            <v>0</v>
          </cell>
        </row>
        <row r="87">
          <cell r="B87" t="str">
            <v>DECEMBRE</v>
          </cell>
          <cell r="C87" t="str">
            <v>JANVIER</v>
          </cell>
          <cell r="D87" t="str">
            <v>FEVRIER</v>
          </cell>
          <cell r="E87" t="str">
            <v>MARS</v>
          </cell>
          <cell r="F87" t="str">
            <v>AVRIL</v>
          </cell>
          <cell r="G87" t="str">
            <v>MAI</v>
          </cell>
          <cell r="H87" t="str">
            <v>JUIN</v>
          </cell>
          <cell r="I87" t="str">
            <v>JUILLET</v>
          </cell>
          <cell r="J87" t="str">
            <v>AOÛT</v>
          </cell>
          <cell r="K87" t="str">
            <v>SEPTEMBRE</v>
          </cell>
          <cell r="L87" t="str">
            <v>OCTOBRE</v>
          </cell>
          <cell r="M87" t="str">
            <v>NOVEMBRE</v>
          </cell>
          <cell r="N87" t="str">
            <v>DÉCEMBRE</v>
          </cell>
        </row>
        <row r="88">
          <cell r="A88" t="str">
            <v>2. CREDITS   INTERIEURS</v>
          </cell>
          <cell r="B88">
            <v>0.2582507415918241</v>
          </cell>
          <cell r="C88">
            <v>0.25620253877456289</v>
          </cell>
          <cell r="D88">
            <v>0.28787430485754312</v>
          </cell>
          <cell r="E88">
            <v>0.33122992631993692</v>
          </cell>
          <cell r="F88">
            <v>0.35540323605807161</v>
          </cell>
          <cell r="G88">
            <v>5.9744847309968763E-2</v>
          </cell>
          <cell r="H88">
            <v>7.6715740173575131E-2</v>
          </cell>
          <cell r="I88">
            <v>9.7497865329113059E-2</v>
          </cell>
          <cell r="J88">
            <v>7.900707144331226E-2</v>
          </cell>
          <cell r="K88">
            <v>6.9893842253871213E-2</v>
          </cell>
          <cell r="L88">
            <v>6.4961484248536927E-2</v>
          </cell>
          <cell r="M88">
            <v>0</v>
          </cell>
          <cell r="N88">
            <v>0</v>
          </cell>
        </row>
        <row r="89">
          <cell r="A89" t="str">
            <v>1. AVOIRS EXTERIEURS  NETS</v>
          </cell>
          <cell r="B89" t="str">
            <v xml:space="preserve"> </v>
          </cell>
          <cell r="C89" t="str">
            <v xml:space="preserve"> </v>
          </cell>
          <cell r="D89" t="str">
            <v xml:space="preserve"> </v>
          </cell>
          <cell r="E89" t="str">
            <v xml:space="preserve"> </v>
          </cell>
          <cell r="F89" t="str">
            <v xml:space="preserve"> </v>
          </cell>
          <cell r="G89" t="str">
            <v xml:space="preserve"> </v>
          </cell>
          <cell r="H89" t="str">
            <v xml:space="preserve"> </v>
          </cell>
          <cell r="I89" t="str">
            <v xml:space="preserve"> </v>
          </cell>
          <cell r="J89" t="str">
            <v xml:space="preserve"> </v>
          </cell>
          <cell r="K89" t="str">
            <v xml:space="preserve"> </v>
          </cell>
          <cell r="L89" t="str">
            <v xml:space="preserve"> </v>
          </cell>
          <cell r="M89" t="str">
            <v xml:space="preserve"> </v>
          </cell>
          <cell r="N89" t="str">
            <v xml:space="preserve"> </v>
          </cell>
        </row>
        <row r="90">
          <cell r="A90" t="str">
            <v xml:space="preserve">      a/ Créances nettes sur l' Etat</v>
          </cell>
          <cell r="B90">
            <v>0.21260033781356458</v>
          </cell>
          <cell r="C90">
            <v>0.21320975058022593</v>
          </cell>
          <cell r="D90">
            <v>0.23991402434999215</v>
          </cell>
          <cell r="E90">
            <v>0.27247604457052793</v>
          </cell>
          <cell r="F90">
            <v>0.29066101933091365</v>
          </cell>
          <cell r="G90">
            <v>3.9971107893382457E-2</v>
          </cell>
          <cell r="H90">
            <v>4.5822757681347158E-2</v>
          </cell>
          <cell r="I90">
            <v>6.190088045224048E-2</v>
          </cell>
          <cell r="J90">
            <v>4.5666502951115691E-2</v>
          </cell>
          <cell r="K90">
            <v>3.5849596798647881E-2</v>
          </cell>
          <cell r="L90">
            <v>2.9322599925289503E-2</v>
          </cell>
          <cell r="M90">
            <v>0</v>
          </cell>
          <cell r="N90">
            <v>0</v>
          </cell>
        </row>
        <row r="91">
          <cell r="A91" t="str">
            <v xml:space="preserve">      b/ Crédits à l' économie</v>
          </cell>
          <cell r="B91">
            <v>4.5650403778259525E-2</v>
          </cell>
          <cell r="C91">
            <v>4.2992788194336995E-2</v>
          </cell>
          <cell r="D91">
            <v>4.7960280507550981E-2</v>
          </cell>
          <cell r="E91">
            <v>5.8753881749408973E-2</v>
          </cell>
          <cell r="F91">
            <v>6.4742216727157964E-2</v>
          </cell>
          <cell r="G91">
            <v>1.9773739416586306E-2</v>
          </cell>
          <cell r="H91">
            <v>3.089298249222798E-2</v>
          </cell>
          <cell r="I91">
            <v>3.5596984876872587E-2</v>
          </cell>
          <cell r="J91">
            <v>3.3340568492196576E-2</v>
          </cell>
          <cell r="K91">
            <v>3.4044245455223325E-2</v>
          </cell>
          <cell r="L91">
            <v>3.5638884323247418E-2</v>
          </cell>
          <cell r="M91">
            <v>0</v>
          </cell>
          <cell r="N91">
            <v>0</v>
          </cell>
        </row>
        <row r="92">
          <cell r="A92" t="str">
            <v xml:space="preserve">              -  Engagements</v>
          </cell>
          <cell r="B92" t="str">
            <v xml:space="preserve"> </v>
          </cell>
          <cell r="C92" t="str">
            <v xml:space="preserve"> </v>
          </cell>
          <cell r="D92" t="str">
            <v xml:space="preserve"> </v>
          </cell>
          <cell r="E92" t="str">
            <v xml:space="preserve"> </v>
          </cell>
          <cell r="F92" t="str">
            <v xml:space="preserve"> </v>
          </cell>
          <cell r="G92" t="str">
            <v xml:space="preserve"> </v>
          </cell>
          <cell r="H92" t="str">
            <v xml:space="preserve"> </v>
          </cell>
          <cell r="I92" t="str">
            <v xml:space="preserve"> </v>
          </cell>
          <cell r="J92" t="str">
            <v xml:space="preserve"> </v>
          </cell>
          <cell r="K92" t="str">
            <v xml:space="preserve"> </v>
          </cell>
          <cell r="L92" t="str">
            <v xml:space="preserve"> </v>
          </cell>
          <cell r="M92" t="str">
            <v xml:space="preserve"> </v>
          </cell>
          <cell r="N92" t="str">
            <v xml:space="preserve"> </v>
          </cell>
        </row>
        <row r="93">
          <cell r="A93" t="str">
            <v>MASSE MONETAIRE</v>
          </cell>
          <cell r="B93">
            <v>0.3647888509290802</v>
          </cell>
          <cell r="C93">
            <v>0.3948645228531642</v>
          </cell>
          <cell r="D93">
            <v>0.42663110476412885</v>
          </cell>
          <cell r="E93">
            <v>0.49381932942474382</v>
          </cell>
          <cell r="F93">
            <v>0.52751904413760453</v>
          </cell>
          <cell r="G93">
            <v>0.14838743131677881</v>
          </cell>
          <cell r="H93">
            <v>0.17294566149740931</v>
          </cell>
          <cell r="I93">
            <v>0.21271276261613412</v>
          </cell>
          <cell r="J93">
            <v>0.18008842074667875</v>
          </cell>
          <cell r="K93">
            <v>0.17461057596997492</v>
          </cell>
          <cell r="L93">
            <v>0.17873311916324242</v>
          </cell>
          <cell r="M93">
            <v>0</v>
          </cell>
          <cell r="N93">
            <v>0</v>
          </cell>
        </row>
        <row r="94">
          <cell r="A94" t="str">
            <v xml:space="preserve"> </v>
          </cell>
          <cell r="B94" t="str">
            <v xml:space="preserve"> </v>
          </cell>
          <cell r="C94" t="str">
            <v xml:space="preserve"> </v>
          </cell>
          <cell r="D94" t="str">
            <v xml:space="preserve"> </v>
          </cell>
          <cell r="E94" t="str">
            <v xml:space="preserve"> </v>
          </cell>
          <cell r="F94" t="str">
            <v xml:space="preserve"> </v>
          </cell>
          <cell r="G94" t="str">
            <v xml:space="preserve"> </v>
          </cell>
          <cell r="H94" t="str">
            <v xml:space="preserve"> </v>
          </cell>
          <cell r="I94" t="str">
            <v xml:space="preserve"> </v>
          </cell>
          <cell r="J94" t="str">
            <v xml:space="preserve"> </v>
          </cell>
          <cell r="K94" t="str">
            <v xml:space="preserve"> </v>
          </cell>
          <cell r="L94" t="str">
            <v xml:space="preserve"> </v>
          </cell>
          <cell r="M94" t="str">
            <v xml:space="preserve"> </v>
          </cell>
          <cell r="N94" t="str">
            <v xml:space="preserve"> </v>
          </cell>
        </row>
        <row r="95">
          <cell r="A95" t="str">
            <v xml:space="preserve">       - Monnaie</v>
          </cell>
          <cell r="B95">
            <v>0.2873524598482502</v>
          </cell>
          <cell r="C95">
            <v>0.3194230519727681</v>
          </cell>
          <cell r="D95">
            <v>0.35158560826716484</v>
          </cell>
          <cell r="E95">
            <v>0.40272755705279745</v>
          </cell>
          <cell r="F95">
            <v>0.44488263829887958</v>
          </cell>
          <cell r="G95">
            <v>7.1771792559621267E-2</v>
          </cell>
          <cell r="H95">
            <v>8.8686411209844551E-2</v>
          </cell>
          <cell r="I95">
            <v>0.12267128278867821</v>
          </cell>
          <cell r="J95">
            <v>9.4887956952018584E-2</v>
          </cell>
          <cell r="K95">
            <v>8.9270373481967563E-2</v>
          </cell>
          <cell r="L95">
            <v>9.1780229112190262E-2</v>
          </cell>
          <cell r="M95">
            <v>0</v>
          </cell>
          <cell r="N95">
            <v>0</v>
          </cell>
        </row>
        <row r="96">
          <cell r="A96" t="str">
            <v xml:space="preserve">       - Quasi - monnaie</v>
          </cell>
          <cell r="B96">
            <v>7.7436391080829989E-2</v>
          </cell>
          <cell r="C96">
            <v>7.5441470880396114E-2</v>
          </cell>
          <cell r="D96">
            <v>7.5045496496964029E-2</v>
          </cell>
          <cell r="E96">
            <v>9.1091772371946406E-2</v>
          </cell>
          <cell r="F96">
            <v>8.2636405838724947E-2</v>
          </cell>
          <cell r="G96">
            <v>7.6615638757157545E-2</v>
          </cell>
          <cell r="H96">
            <v>8.4259250287564771E-2</v>
          </cell>
          <cell r="I96">
            <v>9.0041479827455903E-2</v>
          </cell>
          <cell r="J96">
            <v>8.5200463794660147E-2</v>
          </cell>
          <cell r="K96">
            <v>8.5340202488007347E-2</v>
          </cell>
          <cell r="L96">
            <v>8.6952890051052167E-2</v>
          </cell>
          <cell r="M96">
            <v>0</v>
          </cell>
          <cell r="N96">
            <v>0</v>
          </cell>
        </row>
        <row r="97">
          <cell r="A97" t="str">
            <v xml:space="preserve">      b/ Crédits à l' économie</v>
          </cell>
          <cell r="B97">
            <v>45.650403778259523</v>
          </cell>
          <cell r="C97">
            <v>42.99278810150085</v>
          </cell>
          <cell r="D97">
            <v>47.96028036742954</v>
          </cell>
          <cell r="E97">
            <v>58.753881607565013</v>
          </cell>
          <cell r="F97">
            <v>64.742216727157967</v>
          </cell>
          <cell r="G97">
            <v>19.773739416586306</v>
          </cell>
          <cell r="H97">
            <v>30.892982492227979</v>
          </cell>
          <cell r="I97">
            <v>35.596984876872583</v>
          </cell>
          <cell r="J97">
            <v>33.340568492196574</v>
          </cell>
          <cell r="K97">
            <v>34.044245455223326</v>
          </cell>
          <cell r="L97">
            <v>35.638884323247417</v>
          </cell>
          <cell r="M97">
            <v>35.747112790070155</v>
          </cell>
          <cell r="N97">
            <v>33.662365808174989</v>
          </cell>
        </row>
        <row r="98">
          <cell r="A98" t="str">
            <v>3. AUTRES POSTES NETS</v>
          </cell>
          <cell r="B98">
            <v>-0.46389112056364201</v>
          </cell>
          <cell r="C98">
            <v>-0.49650037541389447</v>
          </cell>
          <cell r="D98">
            <v>-0.49624383966993613</v>
          </cell>
          <cell r="E98">
            <v>-0.50636384770685572</v>
          </cell>
          <cell r="F98">
            <v>-0.51790504366419443</v>
          </cell>
          <cell r="G98">
            <v>-0.44392989769997182</v>
          </cell>
          <cell r="H98">
            <v>-0.44271175141709856</v>
          </cell>
          <cell r="I98">
            <v>-0.45655947160745042</v>
          </cell>
          <cell r="J98">
            <v>-0.45673251007878235</v>
          </cell>
          <cell r="K98">
            <v>-0.45562526987547547</v>
          </cell>
          <cell r="L98">
            <v>-0.47216792927406298</v>
          </cell>
          <cell r="M98">
            <v>0</v>
          </cell>
          <cell r="N98">
            <v>0</v>
          </cell>
        </row>
        <row r="99">
          <cell r="A99" t="str">
            <v>MASSE MONETAIRE</v>
          </cell>
          <cell r="B99" t="str">
            <v xml:space="preserve"> </v>
          </cell>
          <cell r="C99" t="str">
            <v xml:space="preserve"> </v>
          </cell>
          <cell r="D99" t="str">
            <v xml:space="preserve"> </v>
          </cell>
          <cell r="E99" t="str">
            <v xml:space="preserve"> </v>
          </cell>
          <cell r="F99" t="str">
            <v xml:space="preserve"> </v>
          </cell>
          <cell r="G99" t="str">
            <v xml:space="preserve"> </v>
          </cell>
          <cell r="H99" t="str">
            <v xml:space="preserve"> </v>
          </cell>
          <cell r="I99" t="str">
            <v xml:space="preserve"> </v>
          </cell>
          <cell r="J99" t="str">
            <v xml:space="preserve"> </v>
          </cell>
          <cell r="K99" t="str">
            <v xml:space="preserve"> </v>
          </cell>
          <cell r="L99" t="str">
            <v xml:space="preserve"> </v>
          </cell>
          <cell r="M99" t="str">
            <v xml:space="preserve"> </v>
          </cell>
          <cell r="N99" t="str">
            <v xml:space="preserve"> </v>
          </cell>
        </row>
        <row r="100">
          <cell r="A100" t="str">
            <v>a) Comptes du capital</v>
          </cell>
          <cell r="B100">
            <v>8.8626666258903669E-2</v>
          </cell>
          <cell r="C100">
            <v>8.315648205167879E-2</v>
          </cell>
          <cell r="D100">
            <v>9.9529862151642529E-2</v>
          </cell>
          <cell r="E100">
            <v>0.10469344553191487</v>
          </cell>
          <cell r="F100">
            <v>9.0003469196780816E-2</v>
          </cell>
          <cell r="G100">
            <v>8.8214886744408902E-2</v>
          </cell>
          <cell r="H100">
            <v>9.5531961220207254E-2</v>
          </cell>
          <cell r="I100">
            <v>9.3306900502220583E-2</v>
          </cell>
          <cell r="J100">
            <v>8.848169772359088E-2</v>
          </cell>
          <cell r="K100">
            <v>8.6982630825441776E-2</v>
          </cell>
          <cell r="L100">
            <v>8.722813721827917E-2</v>
          </cell>
          <cell r="M100">
            <v>0</v>
          </cell>
          <cell r="N100">
            <v>0</v>
          </cell>
        </row>
        <row r="101">
          <cell r="A101" t="str">
            <v xml:space="preserve">       - Monnaie</v>
          </cell>
          <cell r="B101">
            <v>287.35245984825019</v>
          </cell>
          <cell r="C101">
            <v>319.42305197276812</v>
          </cell>
          <cell r="D101">
            <v>351.58560826716484</v>
          </cell>
          <cell r="E101">
            <v>402.72755705279747</v>
          </cell>
          <cell r="F101">
            <v>444.88263829887961</v>
          </cell>
          <cell r="G101">
            <v>71.771792559621275</v>
          </cell>
          <cell r="H101">
            <v>88.68641120984455</v>
          </cell>
          <cell r="I101">
            <v>122.67128278867821</v>
          </cell>
          <cell r="J101">
            <v>94.887956952018584</v>
          </cell>
          <cell r="K101">
            <v>89.270373481967553</v>
          </cell>
          <cell r="L101">
            <v>91.78022911219027</v>
          </cell>
          <cell r="M101">
            <v>90.194542020311047</v>
          </cell>
          <cell r="N101">
            <v>103.62820926364599</v>
          </cell>
        </row>
        <row r="102">
          <cell r="A102" t="str">
            <v>b) Comptes de réévaluation</v>
          </cell>
          <cell r="B102">
            <v>-0.27186756477237534</v>
          </cell>
          <cell r="C102">
            <v>-0.27165744856877616</v>
          </cell>
          <cell r="D102">
            <v>-0.2734605454616223</v>
          </cell>
          <cell r="E102">
            <v>-0.27255979842395583</v>
          </cell>
          <cell r="F102">
            <v>-0.27453461401293994</v>
          </cell>
          <cell r="G102">
            <v>-0.2707586573831276</v>
          </cell>
          <cell r="H102">
            <v>-0.26992664666062188</v>
          </cell>
          <cell r="I102">
            <v>-0.27248140600255183</v>
          </cell>
          <cell r="J102">
            <v>-0.27232668909377011</v>
          </cell>
          <cell r="K102">
            <v>-0.27100236730296035</v>
          </cell>
          <cell r="L102">
            <v>-0.27129437928028888</v>
          </cell>
          <cell r="M102">
            <v>0</v>
          </cell>
          <cell r="N102">
            <v>0</v>
          </cell>
        </row>
        <row r="103">
          <cell r="A103" t="str">
            <v xml:space="preserve">       - Monnaie</v>
          </cell>
          <cell r="B103">
            <v>287.35245984825019</v>
          </cell>
          <cell r="C103">
            <v>319.42305197276812</v>
          </cell>
          <cell r="D103">
            <v>351.58560826716484</v>
          </cell>
          <cell r="E103">
            <v>402.72755705279747</v>
          </cell>
          <cell r="F103">
            <v>444.88263829887961</v>
          </cell>
          <cell r="G103">
            <v>71.771792559621275</v>
          </cell>
          <cell r="H103">
            <v>88.68641120984455</v>
          </cell>
          <cell r="I103">
            <v>122.67128278867821</v>
          </cell>
          <cell r="J103">
            <v>94.887956952018584</v>
          </cell>
          <cell r="K103">
            <v>89.270373481967553</v>
          </cell>
          <cell r="L103">
            <v>91.78022911219027</v>
          </cell>
          <cell r="M103">
            <v>90.194542020311047</v>
          </cell>
          <cell r="N103">
            <v>103.62820926364599</v>
          </cell>
        </row>
        <row r="104">
          <cell r="A104" t="str">
            <v>c) Fonds de contrepartie</v>
          </cell>
          <cell r="B104">
            <v>1.0839269123567669E-10</v>
          </cell>
          <cell r="C104">
            <v>1.0830883490639024E-10</v>
          </cell>
          <cell r="D104">
            <v>1.0898334111785769E-10</v>
          </cell>
          <cell r="E104">
            <v>1.1032308904649331E-10</v>
          </cell>
          <cell r="F104">
            <v>1.1046236389458735E-10</v>
          </cell>
          <cell r="G104">
            <v>1.6294261324104263E-11</v>
          </cell>
          <cell r="H104">
            <v>1.8134715025906735E-11</v>
          </cell>
          <cell r="I104">
            <v>2.2703168500596575E-11</v>
          </cell>
          <cell r="J104">
            <v>1.7670579130659101E-11</v>
          </cell>
          <cell r="K104">
            <v>1.7398652847165264E-11</v>
          </cell>
          <cell r="L104">
            <v>0</v>
          </cell>
          <cell r="M104">
            <v>0</v>
          </cell>
          <cell r="N104">
            <v>0</v>
          </cell>
        </row>
        <row r="105">
          <cell r="B105" t="str">
            <v xml:space="preserve"> </v>
          </cell>
          <cell r="C105" t="str">
            <v xml:space="preserve"> </v>
          </cell>
          <cell r="D105" t="str">
            <v xml:space="preserve"> </v>
          </cell>
          <cell r="E105" t="str">
            <v xml:space="preserve"> </v>
          </cell>
          <cell r="F105" t="str">
            <v xml:space="preserve"> </v>
          </cell>
          <cell r="G105" t="str">
            <v xml:space="preserve"> </v>
          </cell>
          <cell r="H105" t="str">
            <v xml:space="preserve"> </v>
          </cell>
          <cell r="I105" t="str">
            <v xml:space="preserve"> </v>
          </cell>
          <cell r="J105" t="str">
            <v xml:space="preserve"> </v>
          </cell>
          <cell r="K105" t="str">
            <v xml:space="preserve"> </v>
          </cell>
          <cell r="L105" t="str">
            <v xml:space="preserve"> </v>
          </cell>
          <cell r="M105" t="str">
            <v xml:space="preserve"> </v>
          </cell>
          <cell r="N105" t="str">
            <v xml:space="preserve"> </v>
          </cell>
        </row>
        <row r="106">
          <cell r="A106" t="str">
            <v>d) Divers nets</v>
          </cell>
          <cell r="B106">
            <v>-0.280650222158563</v>
          </cell>
          <cell r="C106">
            <v>-0.30799940900510597</v>
          </cell>
          <cell r="D106">
            <v>-0.32231315646893971</v>
          </cell>
          <cell r="E106">
            <v>-0.33849749492513787</v>
          </cell>
          <cell r="F106">
            <v>-0.33337389895849767</v>
          </cell>
          <cell r="G106">
            <v>-0.26138612707754744</v>
          </cell>
          <cell r="H106">
            <v>-0.26831706599481864</v>
          </cell>
          <cell r="I106">
            <v>-0.27738496612982233</v>
          </cell>
          <cell r="J106">
            <v>-0.2728875187262737</v>
          </cell>
          <cell r="K106">
            <v>-0.27160553341535554</v>
          </cell>
          <cell r="L106">
            <v>-0.28810168721205326</v>
          </cell>
          <cell r="M106">
            <v>0</v>
          </cell>
          <cell r="N106">
            <v>0</v>
          </cell>
        </row>
        <row r="107">
          <cell r="A107" t="str">
            <v xml:space="preserve"> </v>
          </cell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</row>
        <row r="108">
          <cell r="A108" t="str">
            <v xml:space="preserve"> </v>
          </cell>
          <cell r="B108">
            <v>-271.86756477237532</v>
          </cell>
          <cell r="C108">
            <v>-271.65744856877615</v>
          </cell>
          <cell r="D108">
            <v>-273.4605454616223</v>
          </cell>
          <cell r="E108">
            <v>-272.55979842395584</v>
          </cell>
          <cell r="F108">
            <v>-274.53461401293993</v>
          </cell>
          <cell r="G108">
            <v>-270.75865738312763</v>
          </cell>
          <cell r="H108">
            <v>-269.92664666062188</v>
          </cell>
          <cell r="I108">
            <v>-272.48140600255186</v>
          </cell>
          <cell r="J108">
            <v>-272.32668909377009</v>
          </cell>
          <cell r="K108">
            <v>-271.00236730296035</v>
          </cell>
          <cell r="L108">
            <v>-271.29437928028887</v>
          </cell>
          <cell r="M108">
            <v>-268.47524162292103</v>
          </cell>
          <cell r="N108">
            <v>-266.98855400433445</v>
          </cell>
        </row>
        <row r="109">
          <cell r="A109">
            <v>37224.819686689814</v>
          </cell>
          <cell r="C109" t="str">
            <v xml:space="preserve"> </v>
          </cell>
        </row>
        <row r="110">
          <cell r="A110" t="str">
            <v>c) Fonds de contrepartie</v>
          </cell>
          <cell r="B110">
            <v>1.0839269123567669E-7</v>
          </cell>
          <cell r="C110">
            <v>1.0830883490639024E-7</v>
          </cell>
          <cell r="D110">
            <v>1.089833411178577E-7</v>
          </cell>
          <cell r="E110">
            <v>1.103230890464933E-7</v>
          </cell>
          <cell r="F110">
            <v>1.1046236389458736E-7</v>
          </cell>
          <cell r="G110">
            <v>1.6294261324104264E-8</v>
          </cell>
          <cell r="H110">
            <v>1.8134715025906736E-8</v>
          </cell>
          <cell r="I110">
            <v>2.2703168500596577E-8</v>
          </cell>
          <cell r="J110">
            <v>1.7670579130659102E-8</v>
          </cell>
          <cell r="K110">
            <v>1.7398652847165264E-8</v>
          </cell>
          <cell r="L110">
            <v>0</v>
          </cell>
          <cell r="M110">
            <v>0</v>
          </cell>
          <cell r="N110">
            <v>0</v>
          </cell>
        </row>
        <row r="112">
          <cell r="A112" t="str">
            <v>d) Divers nets</v>
          </cell>
          <cell r="B112">
            <v>-280.650222158563</v>
          </cell>
          <cell r="C112">
            <v>-307.99940900510597</v>
          </cell>
          <cell r="D112">
            <v>-322.31315646893972</v>
          </cell>
          <cell r="E112">
            <v>-338.49749492513786</v>
          </cell>
          <cell r="F112">
            <v>-333.3738989584977</v>
          </cell>
          <cell r="G112">
            <v>-261.38612707754743</v>
          </cell>
          <cell r="H112">
            <v>-268.31706599481862</v>
          </cell>
          <cell r="I112">
            <v>-277.38496612982232</v>
          </cell>
          <cell r="J112">
            <v>-272.88751872627375</v>
          </cell>
          <cell r="K112">
            <v>-271.60553341535552</v>
          </cell>
          <cell r="L112">
            <v>-288.10168721205326</v>
          </cell>
          <cell r="M112">
            <v>-288.99307609282249</v>
          </cell>
          <cell r="N112">
            <v>-272.96964618718818</v>
          </cell>
        </row>
        <row r="113">
          <cell r="A113" t="str">
            <v xml:space="preserve"> </v>
          </cell>
        </row>
        <row r="114">
          <cell r="A114" t="str">
            <v xml:space="preserve"> </v>
          </cell>
          <cell r="B114">
            <v>-280.650222158563</v>
          </cell>
          <cell r="C114">
            <v>-307.99940900510597</v>
          </cell>
          <cell r="D114">
            <v>-322.31315646893972</v>
          </cell>
          <cell r="E114">
            <v>-338.49749492513786</v>
          </cell>
          <cell r="F114">
            <v>-333.3738989584977</v>
          </cell>
          <cell r="G114">
            <v>-261.38612707754743</v>
          </cell>
          <cell r="H114">
            <v>-268.31706599481862</v>
          </cell>
          <cell r="I114">
            <v>-277.38496612982232</v>
          </cell>
          <cell r="J114">
            <v>-272.88751872627375</v>
          </cell>
          <cell r="K114">
            <v>-271.60553341535552</v>
          </cell>
          <cell r="L114">
            <v>-288.10168721205326</v>
          </cell>
          <cell r="M114">
            <v>-288.99307609282249</v>
          </cell>
          <cell r="N114">
            <v>-272.96964618718818</v>
          </cell>
        </row>
        <row r="115">
          <cell r="A115">
            <v>37764.390876041667</v>
          </cell>
          <cell r="C115" t="str">
            <v xml:space="preserve"> </v>
          </cell>
        </row>
        <row r="116">
          <cell r="A116" t="str">
            <v/>
          </cell>
        </row>
        <row r="117">
          <cell r="A117">
            <v>37609.873506944445</v>
          </cell>
          <cell r="C117" t="str">
            <v/>
          </cell>
        </row>
        <row r="147">
          <cell r="A147" t="str">
            <v>BANQUE  CENTRALE  DU CONGO</v>
          </cell>
        </row>
        <row r="148">
          <cell r="A148" t="str">
            <v>DIRECTION DES ETUDES</v>
          </cell>
        </row>
        <row r="149">
          <cell r="B149" t="str">
            <v>SITUATION   MONETAIRE  DE LA BANQUE CENTRALE DU CONGO</v>
          </cell>
        </row>
        <row r="150">
          <cell r="B150" t="str">
            <v>(en  FC )</v>
          </cell>
        </row>
        <row r="152">
          <cell r="B152">
            <v>2000</v>
          </cell>
          <cell r="E152">
            <v>2001</v>
          </cell>
          <cell r="F152" t="str">
            <v xml:space="preserve"> </v>
          </cell>
        </row>
        <row r="153">
          <cell r="B153" t="str">
            <v>DECEMBRE</v>
          </cell>
          <cell r="C153" t="str">
            <v>JANVIER</v>
          </cell>
          <cell r="D153" t="str">
            <v>FEVRIER</v>
          </cell>
          <cell r="E153" t="str">
            <v>MARS</v>
          </cell>
          <cell r="F153" t="str">
            <v>AVRIL</v>
          </cell>
          <cell r="G153" t="str">
            <v>MAI</v>
          </cell>
          <cell r="H153" t="str">
            <v>JUIN</v>
          </cell>
          <cell r="I153" t="str">
            <v>JUILLET</v>
          </cell>
          <cell r="J153" t="str">
            <v>AOUT</v>
          </cell>
          <cell r="K153" t="str">
            <v>SEPTEMBRE</v>
          </cell>
          <cell r="L153" t="str">
            <v>OCTOBRE (1)</v>
          </cell>
          <cell r="M153" t="str">
            <v>NOVEMBRE</v>
          </cell>
          <cell r="N153" t="str">
            <v>DECEMBRE</v>
          </cell>
        </row>
        <row r="155">
          <cell r="A155" t="str">
            <v>1. AVOIRS EXTERIEURS  NETS</v>
          </cell>
          <cell r="B155">
            <v>-24880895.633000001</v>
          </cell>
          <cell r="C155">
            <v>-24796375.574999999</v>
          </cell>
          <cell r="D155">
            <v>-24590757.712949999</v>
          </cell>
          <cell r="E155">
            <v>-24094952.216000002</v>
          </cell>
          <cell r="F155">
            <v>-23766411.192999996</v>
          </cell>
          <cell r="G155">
            <v>-163049628.16800001</v>
          </cell>
          <cell r="H155">
            <v>-147287639.822</v>
          </cell>
          <cell r="I155">
            <v>-114313580.3017</v>
          </cell>
          <cell r="J155">
            <v>-149745731.12229002</v>
          </cell>
          <cell r="K155">
            <v>-154127688.35300004</v>
          </cell>
          <cell r="L155">
            <v>-154500673</v>
          </cell>
          <cell r="M155">
            <v>0</v>
          </cell>
          <cell r="N155">
            <v>0</v>
          </cell>
        </row>
        <row r="157">
          <cell r="A157" t="str">
            <v xml:space="preserve">              - Avoirs</v>
          </cell>
          <cell r="B157">
            <v>2571079.4409999996</v>
          </cell>
          <cell r="C157">
            <v>2668095.3689999999</v>
          </cell>
          <cell r="D157">
            <v>2822568.1380499997</v>
          </cell>
          <cell r="E157">
            <v>3051076.2609999999</v>
          </cell>
          <cell r="F157">
            <v>3412396.8169999998</v>
          </cell>
          <cell r="G157">
            <v>23348179.612</v>
          </cell>
          <cell r="H157">
            <v>18358033.363000002</v>
          </cell>
          <cell r="I157">
            <v>14768307.921840001</v>
          </cell>
          <cell r="J157">
            <v>17441655.145489998</v>
          </cell>
          <cell r="K157">
            <v>19113211.218999997</v>
          </cell>
          <cell r="L157">
            <v>20021220</v>
          </cell>
          <cell r="M157">
            <v>0</v>
          </cell>
          <cell r="N157">
            <v>0</v>
          </cell>
        </row>
        <row r="158">
          <cell r="A158" t="str">
            <v xml:space="preserve">              -  Engagements</v>
          </cell>
          <cell r="B158">
            <v>27451975.074000001</v>
          </cell>
          <cell r="C158">
            <v>27464470.943999998</v>
          </cell>
          <cell r="D158">
            <v>27413325.851</v>
          </cell>
          <cell r="E158">
            <v>27146028.477000002</v>
          </cell>
          <cell r="F158">
            <v>27178808.009999998</v>
          </cell>
          <cell r="G158">
            <v>186397807.78</v>
          </cell>
          <cell r="H158">
            <v>165645673.185</v>
          </cell>
          <cell r="I158">
            <v>129081888.22353999</v>
          </cell>
          <cell r="J158">
            <v>167187386.26778001</v>
          </cell>
          <cell r="K158">
            <v>173240899.57200003</v>
          </cell>
          <cell r="L158">
            <v>174521893</v>
          </cell>
          <cell r="M158">
            <v>0</v>
          </cell>
          <cell r="N158">
            <v>0</v>
          </cell>
        </row>
        <row r="159">
          <cell r="A159" t="str">
            <v>DIRECTION DES ETUDES</v>
          </cell>
          <cell r="B159" t="str">
            <v xml:space="preserve"> </v>
          </cell>
        </row>
        <row r="160">
          <cell r="B160" t="str">
            <v xml:space="preserve"> </v>
          </cell>
          <cell r="C160" t="str">
            <v xml:space="preserve"> </v>
          </cell>
          <cell r="D160" t="str">
            <v xml:space="preserve"> </v>
          </cell>
          <cell r="E160" t="str">
            <v xml:space="preserve"> </v>
          </cell>
          <cell r="F160" t="str">
            <v xml:space="preserve"> </v>
          </cell>
          <cell r="G160" t="str">
            <v xml:space="preserve"> </v>
          </cell>
          <cell r="H160" t="str">
            <v xml:space="preserve"> </v>
          </cell>
          <cell r="I160" t="str">
            <v xml:space="preserve"> </v>
          </cell>
          <cell r="J160" t="str">
            <v xml:space="preserve"> </v>
          </cell>
          <cell r="K160" t="str">
            <v xml:space="preserve"> </v>
          </cell>
          <cell r="L160" t="str">
            <v xml:space="preserve"> </v>
          </cell>
          <cell r="M160" t="str">
            <v xml:space="preserve"> </v>
          </cell>
          <cell r="N160" t="str">
            <v xml:space="preserve"> </v>
          </cell>
        </row>
        <row r="161">
          <cell r="A161" t="str">
            <v>2. CREDITS   INTERIEURS</v>
          </cell>
          <cell r="B161">
            <v>14907676.642000001</v>
          </cell>
          <cell r="C161">
            <v>15074241.041000001</v>
          </cell>
          <cell r="D161">
            <v>16667854.728</v>
          </cell>
          <cell r="E161">
            <v>18787192.662</v>
          </cell>
          <cell r="F161">
            <v>20291701.940999996</v>
          </cell>
          <cell r="G161">
            <v>21869065.236999996</v>
          </cell>
          <cell r="H161">
            <v>21679833.734000001</v>
          </cell>
          <cell r="I161">
            <v>22287080.1831</v>
          </cell>
          <cell r="J161">
            <v>21759064.683999997</v>
          </cell>
          <cell r="K161">
            <v>18737838.554000001</v>
          </cell>
          <cell r="L161">
            <v>16090986</v>
          </cell>
          <cell r="M161">
            <v>0</v>
          </cell>
          <cell r="N161">
            <v>0</v>
          </cell>
        </row>
        <row r="162">
          <cell r="A162" t="str">
            <v>DIRECTION DES ETUDES</v>
          </cell>
          <cell r="B162" t="str">
            <v xml:space="preserve"> </v>
          </cell>
          <cell r="C162" t="str">
            <v xml:space="preserve"> </v>
          </cell>
          <cell r="D162" t="str">
            <v xml:space="preserve"> </v>
          </cell>
          <cell r="E162" t="str">
            <v xml:space="preserve"> </v>
          </cell>
          <cell r="F162" t="str">
            <v xml:space="preserve"> </v>
          </cell>
          <cell r="G162" t="str">
            <v xml:space="preserve"> </v>
          </cell>
          <cell r="H162" t="str">
            <v xml:space="preserve"> </v>
          </cell>
          <cell r="I162" t="str">
            <v xml:space="preserve"> </v>
          </cell>
          <cell r="J162" t="str">
            <v xml:space="preserve"> </v>
          </cell>
          <cell r="K162" t="str">
            <v xml:space="preserve"> </v>
          </cell>
          <cell r="L162" t="str">
            <v xml:space="preserve"> </v>
          </cell>
          <cell r="M162" t="str">
            <v xml:space="preserve"> </v>
          </cell>
          <cell r="N162" t="str">
            <v xml:space="preserve"> </v>
          </cell>
        </row>
        <row r="163">
          <cell r="A163" t="str">
            <v xml:space="preserve">      a/ Créances nettes sur l' Etat</v>
          </cell>
          <cell r="B163">
            <v>14019714.943</v>
          </cell>
          <cell r="C163">
            <v>14123952.777000001</v>
          </cell>
          <cell r="D163">
            <v>15576248.66</v>
          </cell>
          <cell r="E163">
            <v>17665399.197999999</v>
          </cell>
          <cell r="F163">
            <v>18964888.835999995</v>
          </cell>
          <cell r="G163">
            <v>18675402.077999998</v>
          </cell>
          <cell r="H163">
            <v>18707215.603</v>
          </cell>
          <cell r="I163">
            <v>19518100.278050002</v>
          </cell>
          <cell r="J163">
            <v>18580930.055999998</v>
          </cell>
          <cell r="K163">
            <v>15330679.280000001</v>
          </cell>
          <cell r="L163">
            <v>12675495</v>
          </cell>
          <cell r="M163">
            <v>0</v>
          </cell>
          <cell r="N163">
            <v>0</v>
          </cell>
        </row>
        <row r="164">
          <cell r="A164" t="str">
            <v xml:space="preserve">      b/ Crédits à l' économie</v>
          </cell>
          <cell r="B164">
            <v>887961.69900000002</v>
          </cell>
          <cell r="C164">
            <v>950288.26399999997</v>
          </cell>
          <cell r="D164">
            <v>1091606.068</v>
          </cell>
          <cell r="E164">
            <v>1121793.4639999999</v>
          </cell>
          <cell r="F164">
            <v>1326813.105</v>
          </cell>
          <cell r="G164">
            <v>3193663.159</v>
          </cell>
          <cell r="H164">
            <v>2972618.1310000001</v>
          </cell>
          <cell r="I164">
            <v>2768979.9050500002</v>
          </cell>
          <cell r="J164">
            <v>3178134.628</v>
          </cell>
          <cell r="K164">
            <v>3407159.2739999997</v>
          </cell>
          <cell r="L164">
            <v>3415491</v>
          </cell>
          <cell r="M164">
            <v>0</v>
          </cell>
          <cell r="N164">
            <v>0</v>
          </cell>
        </row>
        <row r="165">
          <cell r="B165" t="str">
            <v xml:space="preserve"> </v>
          </cell>
          <cell r="C165" t="str">
            <v xml:space="preserve"> </v>
          </cell>
          <cell r="D165" t="str">
            <v xml:space="preserve"> </v>
          </cell>
          <cell r="E165" t="str">
            <v xml:space="preserve"> </v>
          </cell>
          <cell r="F165" t="str">
            <v xml:space="preserve"> </v>
          </cell>
          <cell r="G165" t="str">
            <v xml:space="preserve"> </v>
          </cell>
          <cell r="H165" t="str">
            <v xml:space="preserve"> </v>
          </cell>
          <cell r="I165" t="str">
            <v xml:space="preserve"> </v>
          </cell>
          <cell r="J165" t="str">
            <v xml:space="preserve"> </v>
          </cell>
          <cell r="K165" t="str">
            <v xml:space="preserve"> </v>
          </cell>
          <cell r="L165" t="str">
            <v xml:space="preserve"> </v>
          </cell>
          <cell r="M165" t="str">
            <v xml:space="preserve"> </v>
          </cell>
          <cell r="N165" t="str">
            <v xml:space="preserve"> </v>
          </cell>
        </row>
        <row r="166">
          <cell r="A166" t="str">
            <v>1. MASSE MONETAIRE</v>
          </cell>
          <cell r="B166">
            <v>18907065.803999998</v>
          </cell>
          <cell r="C166">
            <v>20604277.127</v>
          </cell>
          <cell r="D166">
            <v>22497473.573999997</v>
          </cell>
          <cell r="E166">
            <v>24649228.787</v>
          </cell>
          <cell r="F166">
            <v>27249355.020000003</v>
          </cell>
          <cell r="G166">
            <v>44432163.950000003</v>
          </cell>
          <cell r="H166">
            <v>45132074.141000003</v>
          </cell>
          <cell r="I166">
            <v>43650593.446539998</v>
          </cell>
          <cell r="J166">
            <v>47156890.825450003</v>
          </cell>
          <cell r="K166">
            <v>45937732.030000001</v>
          </cell>
          <cell r="L166">
            <v>45963103</v>
          </cell>
          <cell r="M166">
            <v>0</v>
          </cell>
          <cell r="N166">
            <v>0</v>
          </cell>
        </row>
        <row r="167">
          <cell r="A167" t="str">
            <v xml:space="preserve"> </v>
          </cell>
          <cell r="B167" t="str">
            <v xml:space="preserve"> </v>
          </cell>
          <cell r="C167" t="str">
            <v xml:space="preserve"> </v>
          </cell>
          <cell r="D167" t="str">
            <v xml:space="preserve"> </v>
          </cell>
          <cell r="E167" t="str">
            <v xml:space="preserve"> </v>
          </cell>
          <cell r="F167" t="str">
            <v xml:space="preserve"> </v>
          </cell>
          <cell r="G167" t="str">
            <v xml:space="preserve"> </v>
          </cell>
          <cell r="H167" t="str">
            <v xml:space="preserve"> </v>
          </cell>
          <cell r="I167" t="str">
            <v xml:space="preserve"> </v>
          </cell>
          <cell r="J167" t="str">
            <v xml:space="preserve"> </v>
          </cell>
          <cell r="K167" t="str">
            <v xml:space="preserve"> </v>
          </cell>
          <cell r="L167" t="str">
            <v xml:space="preserve"> </v>
          </cell>
          <cell r="M167" t="str">
            <v xml:space="preserve"> </v>
          </cell>
          <cell r="N167" t="str">
            <v xml:space="preserve"> </v>
          </cell>
        </row>
        <row r="168">
          <cell r="A168" t="str">
            <v xml:space="preserve">       - Monnaie</v>
          </cell>
          <cell r="B168">
            <v>16396359.158</v>
          </cell>
          <cell r="C168">
            <v>18091749.355</v>
          </cell>
          <cell r="D168">
            <v>19964005.307999998</v>
          </cell>
          <cell r="E168">
            <v>22176245.365000002</v>
          </cell>
          <cell r="F168">
            <v>24766302.734000001</v>
          </cell>
          <cell r="G168">
            <v>27391729.710999999</v>
          </cell>
          <cell r="H168">
            <v>30111852.071000002</v>
          </cell>
          <cell r="I168">
            <v>31941573.983999997</v>
          </cell>
          <cell r="J168">
            <v>32169389.257449999</v>
          </cell>
          <cell r="K168">
            <v>30373424.363000005</v>
          </cell>
          <cell r="L168">
            <v>30390999</v>
          </cell>
          <cell r="M168">
            <v>0</v>
          </cell>
          <cell r="N168">
            <v>0</v>
          </cell>
        </row>
        <row r="169">
          <cell r="A169" t="str">
            <v xml:space="preserve">       - Quasi - monnaie</v>
          </cell>
          <cell r="B169">
            <v>2510706.6459999997</v>
          </cell>
          <cell r="C169">
            <v>2512527.7719999999</v>
          </cell>
          <cell r="D169">
            <v>2533468.2659999998</v>
          </cell>
          <cell r="E169">
            <v>2472983.4220000003</v>
          </cell>
          <cell r="F169">
            <v>2483052.2860000003</v>
          </cell>
          <cell r="G169">
            <v>17040434.239</v>
          </cell>
          <cell r="H169">
            <v>15020222.07</v>
          </cell>
          <cell r="I169">
            <v>11709019.462540001</v>
          </cell>
          <cell r="J169">
            <v>14987501.568</v>
          </cell>
          <cell r="K169">
            <v>15564307.666999999</v>
          </cell>
          <cell r="L169">
            <v>15572104</v>
          </cell>
          <cell r="M169">
            <v>0</v>
          </cell>
          <cell r="N169">
            <v>0</v>
          </cell>
        </row>
        <row r="170">
          <cell r="B170" t="str">
            <v xml:space="preserve"> </v>
          </cell>
          <cell r="C170" t="str">
            <v xml:space="preserve"> </v>
          </cell>
          <cell r="D170" t="str">
            <v xml:space="preserve"> </v>
          </cell>
          <cell r="E170" t="str">
            <v xml:space="preserve"> </v>
          </cell>
          <cell r="F170" t="str">
            <v xml:space="preserve"> </v>
          </cell>
          <cell r="G170" t="str">
            <v xml:space="preserve"> </v>
          </cell>
          <cell r="H170" t="str">
            <v xml:space="preserve"> </v>
          </cell>
          <cell r="I170" t="str">
            <v xml:space="preserve"> </v>
          </cell>
          <cell r="J170" t="str">
            <v xml:space="preserve"> </v>
          </cell>
          <cell r="K170" t="str">
            <v xml:space="preserve"> </v>
          </cell>
          <cell r="L170" t="str">
            <v xml:space="preserve"> </v>
          </cell>
          <cell r="M170" t="str">
            <v xml:space="preserve"> </v>
          </cell>
          <cell r="N170" t="str">
            <v xml:space="preserve"> </v>
          </cell>
        </row>
        <row r="171">
          <cell r="A171" t="str">
            <v>2. COMPTES DU CAPITAL</v>
          </cell>
          <cell r="B171">
            <v>4145904.2029999993</v>
          </cell>
          <cell r="C171">
            <v>3892560.7899999996</v>
          </cell>
          <cell r="D171">
            <v>3684007.1329999994</v>
          </cell>
          <cell r="E171">
            <v>3295351.0269999993</v>
          </cell>
          <cell r="F171">
            <v>2278141.2429999998</v>
          </cell>
          <cell r="G171">
            <v>33038207.727999996</v>
          </cell>
          <cell r="H171">
            <v>28766159.144000001</v>
          </cell>
          <cell r="I171">
            <v>20624639.545529995</v>
          </cell>
          <cell r="J171">
            <v>25338321.809550006</v>
          </cell>
          <cell r="K171">
            <v>25388228.859999992</v>
          </cell>
          <cell r="L171">
            <v>24911467.5</v>
          </cell>
          <cell r="M171">
            <v>0</v>
          </cell>
          <cell r="N171">
            <v>0</v>
          </cell>
        </row>
        <row r="172">
          <cell r="A172" t="str">
            <v>2. CREDITS   INTERIEURS</v>
          </cell>
          <cell r="B172">
            <v>14907676.642000001</v>
          </cell>
          <cell r="C172">
            <v>15074241.035</v>
          </cell>
          <cell r="D172">
            <v>16667854.719000001</v>
          </cell>
          <cell r="E172">
            <v>18787192.652999997</v>
          </cell>
          <cell r="F172">
            <v>20291701.940999996</v>
          </cell>
          <cell r="G172">
            <v>21869065.236999996</v>
          </cell>
          <cell r="H172">
            <v>21679833.734000001</v>
          </cell>
          <cell r="I172">
            <v>22287080.1831</v>
          </cell>
          <cell r="J172">
            <v>21759064.683999997</v>
          </cell>
          <cell r="K172">
            <v>18737838.554000001</v>
          </cell>
          <cell r="L172">
            <v>16090986</v>
          </cell>
          <cell r="M172">
            <v>7883067</v>
          </cell>
          <cell r="N172">
            <v>16645759</v>
          </cell>
        </row>
        <row r="173">
          <cell r="A173" t="str">
            <v>3. COMPTES DE REEVALUATION</v>
          </cell>
          <cell r="B173">
            <v>-17557207.332999997</v>
          </cell>
          <cell r="C173">
            <v>-17557220.901000001</v>
          </cell>
          <cell r="D173">
            <v>-17564370.835000001</v>
          </cell>
          <cell r="E173">
            <v>-17293919.210000001</v>
          </cell>
          <cell r="F173">
            <v>-17397258.490000002</v>
          </cell>
          <cell r="G173">
            <v>-116317675.52899998</v>
          </cell>
          <cell r="H173">
            <v>-104191685.61100003</v>
          </cell>
          <cell r="I173">
            <v>-82213089.819089949</v>
          </cell>
          <cell r="J173">
            <v>-105567441.02719998</v>
          </cell>
          <cell r="K173">
            <v>-109032382.43700004</v>
          </cell>
          <cell r="L173">
            <v>-108938258</v>
          </cell>
          <cell r="M173">
            <v>0</v>
          </cell>
          <cell r="N173">
            <v>0</v>
          </cell>
        </row>
        <row r="174">
          <cell r="A174" t="str">
            <v xml:space="preserve">      a/ Créances nettes sur l' Etat</v>
          </cell>
          <cell r="B174">
            <v>14019714.943</v>
          </cell>
          <cell r="C174">
            <v>14123952.777000001</v>
          </cell>
          <cell r="D174">
            <v>15576248.66</v>
          </cell>
          <cell r="E174">
            <v>17665399.197999999</v>
          </cell>
          <cell r="F174">
            <v>18964888.835999995</v>
          </cell>
          <cell r="G174">
            <v>18675402.077999998</v>
          </cell>
          <cell r="H174">
            <v>18707215.603</v>
          </cell>
          <cell r="I174">
            <v>19518100.278050002</v>
          </cell>
          <cell r="J174">
            <v>18580930.055999998</v>
          </cell>
          <cell r="K174">
            <v>15330679.280000001</v>
          </cell>
          <cell r="L174">
            <v>12675495</v>
          </cell>
          <cell r="M174">
            <v>4443050</v>
          </cell>
          <cell r="N174">
            <v>13326736</v>
          </cell>
        </row>
        <row r="175">
          <cell r="A175" t="str">
            <v>4. FONDS DE CONTREPARTIE</v>
          </cell>
          <cell r="B175">
            <v>7.0000000000000001E-3</v>
          </cell>
          <cell r="C175">
            <v>7.0000000000000001E-3</v>
          </cell>
          <cell r="D175">
            <v>7.0000000000000001E-3</v>
          </cell>
          <cell r="E175">
            <v>7.0000000000000001E-3</v>
          </cell>
          <cell r="F175">
            <v>7.0000000000000001E-3</v>
          </cell>
          <cell r="G175">
            <v>7.0000000000000001E-3</v>
          </cell>
          <cell r="H175">
            <v>7.0000000000000001E-3</v>
          </cell>
          <cell r="I175">
            <v>6.8499999999999993E-3</v>
          </cell>
          <cell r="J175">
            <v>6.8499999999999993E-3</v>
          </cell>
          <cell r="K175">
            <v>7.0000000000000001E-3</v>
          </cell>
          <cell r="L175">
            <v>0</v>
          </cell>
          <cell r="M175">
            <v>0</v>
          </cell>
          <cell r="N175">
            <v>0</v>
          </cell>
        </row>
        <row r="176">
          <cell r="B176" t="str">
            <v xml:space="preserve"> </v>
          </cell>
          <cell r="C176" t="str">
            <v xml:space="preserve"> </v>
          </cell>
          <cell r="D176" t="str">
            <v xml:space="preserve"> </v>
          </cell>
          <cell r="E176" t="str">
            <v xml:space="preserve"> </v>
          </cell>
          <cell r="F176" t="str">
            <v xml:space="preserve"> </v>
          </cell>
          <cell r="G176" t="str">
            <v xml:space="preserve"> </v>
          </cell>
          <cell r="H176" t="str">
            <v xml:space="preserve"> </v>
          </cell>
          <cell r="I176" t="str">
            <v xml:space="preserve"> </v>
          </cell>
          <cell r="J176" t="str">
            <v xml:space="preserve"> </v>
          </cell>
          <cell r="K176" t="str">
            <v xml:space="preserve"> </v>
          </cell>
          <cell r="L176" t="str">
            <v xml:space="preserve"> </v>
          </cell>
          <cell r="M176" t="str">
            <v xml:space="preserve"> </v>
          </cell>
          <cell r="N176" t="str">
            <v xml:space="preserve"> </v>
          </cell>
        </row>
        <row r="177">
          <cell r="A177" t="str">
            <v>4 . AUTRES  POSTES  NETS</v>
          </cell>
          <cell r="B177">
            <v>-15468981.671999997</v>
          </cell>
          <cell r="C177">
            <v>-16661751.556999996</v>
          </cell>
          <cell r="D177">
            <v>-16540012.863999998</v>
          </cell>
          <cell r="E177">
            <v>-15958420.164999997</v>
          </cell>
          <cell r="F177">
            <v>-15604947.032000002</v>
          </cell>
          <cell r="G177">
            <v>-102333259.08700001</v>
          </cell>
          <cell r="H177">
            <v>-95314353.768999994</v>
          </cell>
          <cell r="I177">
            <v>-74088643.298690006</v>
          </cell>
          <cell r="J177">
            <v>-94914438.053240001</v>
          </cell>
          <cell r="K177">
            <v>-97683428.259000003</v>
          </cell>
          <cell r="L177">
            <v>-100345999.5</v>
          </cell>
          <cell r="M177">
            <v>0</v>
          </cell>
          <cell r="N177">
            <v>0</v>
          </cell>
        </row>
        <row r="178">
          <cell r="A178" t="str">
            <v xml:space="preserve"> </v>
          </cell>
          <cell r="B178" t="str">
            <v xml:space="preserve"> </v>
          </cell>
          <cell r="C178" t="str">
            <v xml:space="preserve"> </v>
          </cell>
          <cell r="D178" t="str">
            <v xml:space="preserve"> </v>
          </cell>
          <cell r="E178" t="str">
            <v xml:space="preserve"> </v>
          </cell>
          <cell r="F178" t="str">
            <v xml:space="preserve"> </v>
          </cell>
          <cell r="G178" t="str">
            <v xml:space="preserve"> </v>
          </cell>
          <cell r="H178" t="str">
            <v xml:space="preserve"> </v>
          </cell>
          <cell r="I178" t="str">
            <v xml:space="preserve"> </v>
          </cell>
          <cell r="J178" t="str">
            <v xml:space="preserve"> </v>
          </cell>
          <cell r="K178" t="str">
            <v xml:space="preserve"> </v>
          </cell>
          <cell r="L178" t="str">
            <v xml:space="preserve"> </v>
          </cell>
          <cell r="M178" t="str">
            <v xml:space="preserve"> </v>
          </cell>
          <cell r="N178" t="str">
            <v xml:space="preserve"> </v>
          </cell>
        </row>
        <row r="179">
          <cell r="A179" t="str">
            <v xml:space="preserve"> </v>
          </cell>
          <cell r="B179">
            <v>16396359.158</v>
          </cell>
          <cell r="C179">
            <v>18091749.355</v>
          </cell>
          <cell r="D179">
            <v>19964005.307999998</v>
          </cell>
          <cell r="E179">
            <v>22176245.365000002</v>
          </cell>
          <cell r="F179">
            <v>24766302.734000001</v>
          </cell>
          <cell r="G179">
            <v>27391729.710999999</v>
          </cell>
          <cell r="H179">
            <v>30111852.071000002</v>
          </cell>
          <cell r="I179">
            <v>31941573.983999997</v>
          </cell>
          <cell r="J179">
            <v>32169389.257449999</v>
          </cell>
          <cell r="K179">
            <v>30373424.363000005</v>
          </cell>
          <cell r="L179">
            <v>30390999</v>
          </cell>
          <cell r="M179">
            <v>29473608</v>
          </cell>
          <cell r="N179">
            <v>33141674</v>
          </cell>
        </row>
        <row r="180">
          <cell r="A180">
            <v>37224.819686689814</v>
          </cell>
          <cell r="B180">
            <v>0</v>
          </cell>
          <cell r="C180">
            <v>0</v>
          </cell>
          <cell r="D180">
            <v>5.0004571676254272E-5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2.5996565818786621E-4</v>
          </cell>
          <cell r="J180">
            <v>2.9996782541275024E-4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/>
          </cell>
          <cell r="B181" t="str">
            <v xml:space="preserve"> </v>
          </cell>
          <cell r="C181" t="str">
            <v xml:space="preserve"> </v>
          </cell>
          <cell r="D181" t="str">
            <v xml:space="preserve"> </v>
          </cell>
          <cell r="E181" t="str">
            <v xml:space="preserve"> </v>
          </cell>
          <cell r="F181" t="str">
            <v xml:space="preserve"> </v>
          </cell>
          <cell r="G181" t="str">
            <v xml:space="preserve"> </v>
          </cell>
          <cell r="H181" t="str">
            <v xml:space="preserve"> </v>
          </cell>
          <cell r="I181" t="str">
            <v xml:space="preserve"> </v>
          </cell>
          <cell r="J181" t="str">
            <v xml:space="preserve"> </v>
          </cell>
          <cell r="K181" t="str">
            <v xml:space="preserve"> </v>
          </cell>
          <cell r="L181" t="str">
            <v xml:space="preserve"> </v>
          </cell>
          <cell r="M181" t="str">
            <v xml:space="preserve"> </v>
          </cell>
          <cell r="N181" t="str">
            <v xml:space="preserve"> </v>
          </cell>
        </row>
        <row r="182">
          <cell r="A182" t="str">
            <v>2. COMPTES DU CAPITAL</v>
          </cell>
          <cell r="B182">
            <v>4145904.2029999993</v>
          </cell>
          <cell r="C182">
            <v>3892560.7899999996</v>
          </cell>
          <cell r="D182">
            <v>3684007.1329999994</v>
          </cell>
          <cell r="E182">
            <v>3295351.0269999993</v>
          </cell>
          <cell r="F182">
            <v>2278141.2429999998</v>
          </cell>
          <cell r="G182">
            <v>33038207.727999996</v>
          </cell>
          <cell r="H182">
            <v>28766159.144000001</v>
          </cell>
          <cell r="I182">
            <v>20624639.545529995</v>
          </cell>
          <cell r="J182">
            <v>25338321.809550006</v>
          </cell>
          <cell r="K182">
            <v>25388228.859999992</v>
          </cell>
          <cell r="L182">
            <v>-186206029.80000001</v>
          </cell>
          <cell r="M182">
            <v>-186206029.80000001</v>
          </cell>
          <cell r="N182">
            <v>-181052465</v>
          </cell>
        </row>
        <row r="183">
          <cell r="A183" t="str">
            <v xml:space="preserve">       - Quasi - monnaie</v>
          </cell>
          <cell r="B183">
            <v>2510706.6459999997</v>
          </cell>
          <cell r="C183">
            <v>2512527.7719999999</v>
          </cell>
          <cell r="D183">
            <v>2533468.2659999998</v>
          </cell>
          <cell r="E183">
            <v>2472983.4220000003</v>
          </cell>
          <cell r="F183">
            <v>2483052.2860000003</v>
          </cell>
          <cell r="G183">
            <v>17040434.239</v>
          </cell>
          <cell r="H183">
            <v>15020222.07</v>
          </cell>
          <cell r="I183">
            <v>11709019.462540001</v>
          </cell>
          <cell r="J183">
            <v>14987501.568</v>
          </cell>
          <cell r="K183">
            <v>15564307.666999999</v>
          </cell>
          <cell r="L183">
            <v>15572104</v>
          </cell>
          <cell r="M183">
            <v>15859946</v>
          </cell>
          <cell r="N183">
            <v>14572946</v>
          </cell>
        </row>
        <row r="184">
          <cell r="A184" t="str">
            <v>3. COMPTES DE REEVALUATION</v>
          </cell>
          <cell r="B184">
            <v>-17557207.332999997</v>
          </cell>
          <cell r="C184">
            <v>-17557220.901000001</v>
          </cell>
          <cell r="D184">
            <v>-17564370.835000001</v>
          </cell>
          <cell r="E184">
            <v>-17293919.210000001</v>
          </cell>
          <cell r="F184">
            <v>-17397258.490000002</v>
          </cell>
          <cell r="G184">
            <v>-116317675.52899998</v>
          </cell>
          <cell r="H184">
            <v>-104191685.61100003</v>
          </cell>
          <cell r="I184">
            <v>-82213089.819089949</v>
          </cell>
          <cell r="J184">
            <v>-105567441.02719998</v>
          </cell>
          <cell r="K184">
            <v>-109032382.43700004</v>
          </cell>
          <cell r="L184">
            <v>-108938258</v>
          </cell>
          <cell r="M184">
            <v>-109446617</v>
          </cell>
          <cell r="N184">
            <v>-105946398</v>
          </cell>
        </row>
        <row r="185">
          <cell r="A185" t="str">
            <v>2. COMPTES DU CAPITAL</v>
          </cell>
          <cell r="B185">
            <v>4145904.2029999993</v>
          </cell>
          <cell r="C185">
            <v>3892560.7899999996</v>
          </cell>
          <cell r="D185">
            <v>3684007.1329999994</v>
          </cell>
          <cell r="E185">
            <v>3295351.0269999993</v>
          </cell>
          <cell r="F185">
            <v>2278141.2429999998</v>
          </cell>
          <cell r="G185">
            <v>33038207.727999996</v>
          </cell>
          <cell r="H185">
            <v>28766159.144000001</v>
          </cell>
          <cell r="I185">
            <v>20624639.545529995</v>
          </cell>
          <cell r="J185">
            <v>25338321.809550006</v>
          </cell>
          <cell r="K185">
            <v>25388228.859999992</v>
          </cell>
          <cell r="L185">
            <v>24911467.5</v>
          </cell>
          <cell r="M185">
            <v>24845093.600000009</v>
          </cell>
          <cell r="N185">
            <v>17125262</v>
          </cell>
        </row>
        <row r="186">
          <cell r="A186" t="str">
            <v>4. FONDS DE CONTREPARTIE</v>
          </cell>
          <cell r="B186">
            <v>7.0000000000000001E-3</v>
          </cell>
          <cell r="C186">
            <v>7.0000000000000001E-3</v>
          </cell>
          <cell r="D186">
            <v>7.0000000000000001E-3</v>
          </cell>
          <cell r="E186">
            <v>7.0000000000000001E-3</v>
          </cell>
          <cell r="F186">
            <v>7.0000000000000001E-3</v>
          </cell>
          <cell r="G186">
            <v>7.0000000000000001E-3</v>
          </cell>
          <cell r="H186">
            <v>7.0000000000000001E-3</v>
          </cell>
          <cell r="I186">
            <v>6.8499999999999993E-3</v>
          </cell>
          <cell r="J186">
            <v>6.8499999999999993E-3</v>
          </cell>
          <cell r="K186">
            <v>7.0000000000000001E-3</v>
          </cell>
          <cell r="L186">
            <v>0</v>
          </cell>
          <cell r="M186">
            <v>0</v>
          </cell>
          <cell r="N186">
            <v>0</v>
          </cell>
        </row>
        <row r="187">
          <cell r="A187" t="str">
            <v>3. COMPTES DE REEVALUATION</v>
          </cell>
          <cell r="B187">
            <v>-17557207.332999997</v>
          </cell>
          <cell r="C187">
            <v>-17557220.901000001</v>
          </cell>
          <cell r="D187">
            <v>-17564370.835000001</v>
          </cell>
          <cell r="E187">
            <v>-17293919.210000001</v>
          </cell>
          <cell r="F187">
            <v>-17397258.490000002</v>
          </cell>
          <cell r="G187">
            <v>-116317675.52899998</v>
          </cell>
          <cell r="H187">
            <v>-104191685.61100003</v>
          </cell>
          <cell r="I187">
            <v>-82213089.819089949</v>
          </cell>
          <cell r="J187">
            <v>-105567441.02719998</v>
          </cell>
          <cell r="K187">
            <v>-109032382.43700004</v>
          </cell>
          <cell r="L187">
            <v>-108938258</v>
          </cell>
          <cell r="M187">
            <v>-109446617</v>
          </cell>
          <cell r="N187">
            <v>-105946398</v>
          </cell>
        </row>
        <row r="188">
          <cell r="A188" t="str">
            <v>4 . AUTRES  POSTES  NETS</v>
          </cell>
          <cell r="B188">
            <v>-15468981.671999997</v>
          </cell>
          <cell r="C188">
            <v>-16661751.556999996</v>
          </cell>
          <cell r="D188">
            <v>-16540012.863999998</v>
          </cell>
          <cell r="E188">
            <v>-15958420.164999997</v>
          </cell>
          <cell r="F188">
            <v>-15604947.032000002</v>
          </cell>
          <cell r="G188">
            <v>-102333259.08700001</v>
          </cell>
          <cell r="H188">
            <v>-95314353.768999994</v>
          </cell>
          <cell r="I188">
            <v>-74088643.298690006</v>
          </cell>
          <cell r="J188">
            <v>-94914438.053240001</v>
          </cell>
          <cell r="K188">
            <v>-97683428.259000003</v>
          </cell>
          <cell r="L188">
            <v>-100345999.5</v>
          </cell>
          <cell r="M188">
            <v>-101604506.40000002</v>
          </cell>
          <cell r="N188">
            <v>-92231329</v>
          </cell>
        </row>
        <row r="189">
          <cell r="A189" t="str">
            <v xml:space="preserve"> </v>
          </cell>
          <cell r="B189">
            <v>7.0000000000000001E-3</v>
          </cell>
          <cell r="C189">
            <v>7.0000000000000001E-3</v>
          </cell>
          <cell r="D189">
            <v>7.0000000000000001E-3</v>
          </cell>
          <cell r="E189">
            <v>7.0000000000000001E-3</v>
          </cell>
          <cell r="F189">
            <v>7.0000000000000001E-3</v>
          </cell>
          <cell r="G189">
            <v>7.0000000000000001E-3</v>
          </cell>
          <cell r="H189">
            <v>7.0000000000000001E-3</v>
          </cell>
          <cell r="I189">
            <v>6.8499999999999993E-3</v>
          </cell>
          <cell r="J189">
            <v>6.8499999999999993E-3</v>
          </cell>
          <cell r="K189">
            <v>7.0000000000000001E-3</v>
          </cell>
          <cell r="L189">
            <v>0</v>
          </cell>
          <cell r="M189">
            <v>0</v>
          </cell>
          <cell r="N189">
            <v>0</v>
          </cell>
        </row>
        <row r="190">
          <cell r="A190" t="str">
            <v xml:space="preserve"> </v>
          </cell>
        </row>
        <row r="191">
          <cell r="A191">
            <v>37764.390876041667</v>
          </cell>
          <cell r="B191">
            <v>0</v>
          </cell>
          <cell r="C191">
            <v>-6.0000009834766388E-3</v>
          </cell>
          <cell r="D191">
            <v>-8.9499950408935547E-3</v>
          </cell>
          <cell r="E191">
            <v>-9.0000033378601074E-3</v>
          </cell>
          <cell r="F191">
            <v>0</v>
          </cell>
          <cell r="G191">
            <v>0</v>
          </cell>
          <cell r="H191">
            <v>0</v>
          </cell>
          <cell r="I191">
            <v>2.5996565818786621E-4</v>
          </cell>
          <cell r="J191">
            <v>2.9996782541275024E-4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A192" t="str">
            <v/>
          </cell>
        </row>
        <row r="193">
          <cell r="A193" t="str">
            <v/>
          </cell>
          <cell r="L193">
            <v>-186206029.80000001</v>
          </cell>
          <cell r="M193">
            <v>-186206029.80000001</v>
          </cell>
          <cell r="N193">
            <v>-181052465</v>
          </cell>
        </row>
        <row r="194">
          <cell r="A194">
            <v>37609.873506944445</v>
          </cell>
          <cell r="B194">
            <v>0</v>
          </cell>
          <cell r="C194">
            <v>-6.0000009834766388E-3</v>
          </cell>
          <cell r="D194">
            <v>-8.9499950408935547E-3</v>
          </cell>
          <cell r="E194">
            <v>-9.0000033378601074E-3</v>
          </cell>
          <cell r="F194">
            <v>0</v>
          </cell>
          <cell r="G194">
            <v>0</v>
          </cell>
          <cell r="H194">
            <v>0</v>
          </cell>
          <cell r="I194">
            <v>2.5996565818786621E-4</v>
          </cell>
          <cell r="J194">
            <v>2.9996782541275024E-4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6">
          <cell r="L196">
            <v>-186206029.80000001</v>
          </cell>
          <cell r="M196">
            <v>-186206029.80000001</v>
          </cell>
          <cell r="N196">
            <v>-181052465</v>
          </cell>
        </row>
        <row r="219">
          <cell r="A219" t="str">
            <v>BANQUE CENTRALE DU CONGO</v>
          </cell>
        </row>
        <row r="220">
          <cell r="A220" t="str">
            <v>DIRECTION  DES ETUDES</v>
          </cell>
        </row>
        <row r="221">
          <cell r="B221" t="str">
            <v>SITUATION  MONETAIRE DES BANQUES CREATRICES DE MONNAIE</v>
          </cell>
        </row>
        <row r="222">
          <cell r="E222" t="str">
            <v>(en FC  )</v>
          </cell>
        </row>
        <row r="223">
          <cell r="C223" t="str">
            <v xml:space="preserve"> </v>
          </cell>
          <cell r="E223" t="str">
            <v xml:space="preserve"> </v>
          </cell>
        </row>
        <row r="224">
          <cell r="B224">
            <v>2000</v>
          </cell>
          <cell r="D224" t="str">
            <v xml:space="preserve"> </v>
          </cell>
          <cell r="E224">
            <v>2001</v>
          </cell>
          <cell r="F224" t="str">
            <v xml:space="preserve"> </v>
          </cell>
        </row>
        <row r="225">
          <cell r="B225" t="str">
            <v>DECEMBRE</v>
          </cell>
          <cell r="C225" t="str">
            <v>JANVIER</v>
          </cell>
          <cell r="D225" t="str">
            <v>FEVRIER</v>
          </cell>
          <cell r="E225" t="str">
            <v>MARS</v>
          </cell>
          <cell r="F225" t="str">
            <v>AVRIL</v>
          </cell>
          <cell r="G225" t="str">
            <v>MAI</v>
          </cell>
          <cell r="H225" t="str">
            <v>JUIN</v>
          </cell>
          <cell r="I225" t="str">
            <v>JUILLET</v>
          </cell>
          <cell r="J225" t="str">
            <v>AOUT</v>
          </cell>
          <cell r="K225" t="str">
            <v>SEPTEMBRE</v>
          </cell>
          <cell r="L225" t="str">
            <v>OCTOBRE</v>
          </cell>
          <cell r="M225" t="str">
            <v>NOVEMBRE</v>
          </cell>
          <cell r="N225" t="str">
            <v>DECEMBRE</v>
          </cell>
        </row>
        <row r="227">
          <cell r="A227" t="str">
            <v>1 .AVOIRS EXTERIEURS  NETS</v>
          </cell>
          <cell r="B227">
            <v>1803038.1680000008</v>
          </cell>
          <cell r="C227">
            <v>1669280.343000001</v>
          </cell>
          <cell r="D227">
            <v>1629365.1489999993</v>
          </cell>
          <cell r="E227">
            <v>2282463.7060000002</v>
          </cell>
          <cell r="F227">
            <v>1853747.3339999998</v>
          </cell>
          <cell r="G227">
            <v>10418517.964000002</v>
          </cell>
          <cell r="H227">
            <v>13545653.406000001</v>
          </cell>
          <cell r="I227">
            <v>11323095.338</v>
          </cell>
          <cell r="J227">
            <v>11877558.648</v>
          </cell>
          <cell r="K227">
            <v>12946657</v>
          </cell>
          <cell r="L227">
            <v>10586641</v>
          </cell>
          <cell r="M227">
            <v>0</v>
          </cell>
          <cell r="N227">
            <v>0</v>
          </cell>
        </row>
        <row r="229">
          <cell r="A229" t="str">
            <v xml:space="preserve">            - Avoirs</v>
          </cell>
          <cell r="B229">
            <v>3772297.5400000005</v>
          </cell>
          <cell r="C229">
            <v>3471004.648000001</v>
          </cell>
          <cell r="D229">
            <v>3763558.5819999995</v>
          </cell>
          <cell r="E229">
            <v>3661050.9940000004</v>
          </cell>
          <cell r="F229">
            <v>3992788.4939999999</v>
          </cell>
          <cell r="G229">
            <v>21920297.920000002</v>
          </cell>
          <cell r="H229">
            <v>27858094.534000002</v>
          </cell>
          <cell r="I229">
            <v>23290904.949000001</v>
          </cell>
          <cell r="J229">
            <v>26051509.98</v>
          </cell>
          <cell r="K229">
            <v>29532799</v>
          </cell>
          <cell r="L229">
            <v>26909307</v>
          </cell>
          <cell r="M229">
            <v>0</v>
          </cell>
          <cell r="N229">
            <v>0</v>
          </cell>
        </row>
        <row r="230">
          <cell r="A230" t="str">
            <v xml:space="preserve">            - Engagements</v>
          </cell>
          <cell r="B230">
            <v>1969259.3719999997</v>
          </cell>
          <cell r="C230">
            <v>1801724.3049999999</v>
          </cell>
          <cell r="D230">
            <v>2134193.4330000002</v>
          </cell>
          <cell r="E230">
            <v>1378587.2879999999</v>
          </cell>
          <cell r="F230">
            <v>2139041.16</v>
          </cell>
          <cell r="G230">
            <v>11501779.956</v>
          </cell>
          <cell r="H230">
            <v>14312441.128</v>
          </cell>
          <cell r="I230">
            <v>11967809.611000001</v>
          </cell>
          <cell r="J230">
            <v>14173951.332</v>
          </cell>
          <cell r="K230">
            <v>16586142</v>
          </cell>
          <cell r="L230">
            <v>16322666</v>
          </cell>
          <cell r="M230">
            <v>0</v>
          </cell>
          <cell r="N230">
            <v>0</v>
          </cell>
        </row>
        <row r="231">
          <cell r="B231" t="str">
            <v xml:space="preserve"> </v>
          </cell>
          <cell r="C231" t="str">
            <v xml:space="preserve"> </v>
          </cell>
          <cell r="D231" t="str">
            <v xml:space="preserve"> </v>
          </cell>
          <cell r="E231" t="str">
            <v xml:space="preserve"> </v>
          </cell>
          <cell r="F231" t="str">
            <v xml:space="preserve"> </v>
          </cell>
          <cell r="G231" t="str">
            <v xml:space="preserve"> </v>
          </cell>
          <cell r="H231" t="str">
            <v xml:space="preserve"> </v>
          </cell>
          <cell r="I231" t="str">
            <v xml:space="preserve"> </v>
          </cell>
          <cell r="J231" t="str">
            <v xml:space="preserve"> </v>
          </cell>
          <cell r="K231" t="str">
            <v xml:space="preserve"> </v>
          </cell>
          <cell r="L231" t="str">
            <v xml:space="preserve"> </v>
          </cell>
          <cell r="M231" t="str">
            <v xml:space="preserve"> </v>
          </cell>
          <cell r="N231" t="str">
            <v xml:space="preserve"> </v>
          </cell>
        </row>
        <row r="232">
          <cell r="A232" t="str">
            <v>2, CREDITS  INTERIEURS</v>
          </cell>
          <cell r="B232">
            <v>1770156.25</v>
          </cell>
          <cell r="C232">
            <v>1484129.0399999998</v>
          </cell>
          <cell r="D232">
            <v>1822311.8729999999</v>
          </cell>
          <cell r="E232">
            <v>2229346.1630000002</v>
          </cell>
          <cell r="F232">
            <v>2230201.1280000005</v>
          </cell>
          <cell r="G232">
            <v>3797267.3970000008</v>
          </cell>
          <cell r="H232">
            <v>7932441.9730000012</v>
          </cell>
          <cell r="I232">
            <v>7129975.743999999</v>
          </cell>
          <cell r="J232">
            <v>8868026.5609999988</v>
          </cell>
          <cell r="K232">
            <v>9382551</v>
          </cell>
          <cell r="L232">
            <v>9994298</v>
          </cell>
          <cell r="M232">
            <v>0</v>
          </cell>
          <cell r="N232">
            <v>0</v>
          </cell>
        </row>
        <row r="233">
          <cell r="B233" t="str">
            <v xml:space="preserve"> </v>
          </cell>
          <cell r="C233" t="str">
            <v xml:space="preserve"> </v>
          </cell>
          <cell r="D233" t="str">
            <v xml:space="preserve"> </v>
          </cell>
          <cell r="E233" t="str">
            <v xml:space="preserve"> </v>
          </cell>
          <cell r="F233" t="str">
            <v xml:space="preserve"> </v>
          </cell>
          <cell r="G233" t="str">
            <v xml:space="preserve"> </v>
          </cell>
          <cell r="H233" t="str">
            <v xml:space="preserve"> </v>
          </cell>
          <cell r="I233" t="str">
            <v xml:space="preserve"> </v>
          </cell>
          <cell r="J233" t="str">
            <v xml:space="preserve"> </v>
          </cell>
          <cell r="K233" t="str">
            <v xml:space="preserve"> </v>
          </cell>
          <cell r="L233" t="str">
            <v xml:space="preserve"> </v>
          </cell>
          <cell r="M233" t="str">
            <v xml:space="preserve"> </v>
          </cell>
          <cell r="N233" t="str">
            <v xml:space="preserve"> </v>
          </cell>
        </row>
        <row r="234">
          <cell r="A234" t="str">
            <v xml:space="preserve">     a/Créances nettes sur l'Etat</v>
          </cell>
          <cell r="B234">
            <v>-289985.12699999998</v>
          </cell>
          <cell r="C234">
            <v>-344206.59700000001</v>
          </cell>
          <cell r="D234">
            <v>-166570.87599999999</v>
          </cell>
          <cell r="E234">
            <v>-376794.17</v>
          </cell>
          <cell r="F234">
            <v>-545700.04099999997</v>
          </cell>
          <cell r="G234">
            <v>-1503850.101</v>
          </cell>
          <cell r="H234">
            <v>-1019631.138</v>
          </cell>
          <cell r="I234">
            <v>-841366.62800000003</v>
          </cell>
          <cell r="J234">
            <v>-878310.18700000015</v>
          </cell>
          <cell r="K234">
            <v>-907311</v>
          </cell>
          <cell r="L234">
            <v>-901005</v>
          </cell>
          <cell r="M234">
            <v>0</v>
          </cell>
          <cell r="N234">
            <v>0</v>
          </cell>
        </row>
        <row r="235">
          <cell r="A235" t="str">
            <v xml:space="preserve">     b/Créances à l'économie</v>
          </cell>
          <cell r="B235">
            <v>2060141.3770000001</v>
          </cell>
          <cell r="C235">
            <v>1828335.6369999999</v>
          </cell>
          <cell r="D235">
            <v>1988882.7489999998</v>
          </cell>
          <cell r="E235">
            <v>2606140.3330000001</v>
          </cell>
          <cell r="F235">
            <v>2775901.1690000002</v>
          </cell>
          <cell r="G235">
            <v>5301117.4980000006</v>
          </cell>
          <cell r="H235">
            <v>8952073.1110000014</v>
          </cell>
          <cell r="I235">
            <v>7971342.3719999995</v>
          </cell>
          <cell r="J235">
            <v>9746336.7479999997</v>
          </cell>
          <cell r="K235">
            <v>10289862</v>
          </cell>
          <cell r="L235">
            <v>10895303</v>
          </cell>
          <cell r="M235">
            <v>0</v>
          </cell>
          <cell r="N235">
            <v>0</v>
          </cell>
        </row>
        <row r="236">
          <cell r="A236" t="str">
            <v>BANQUE CENTRALE DU CONGO</v>
          </cell>
          <cell r="B236" t="str">
            <v xml:space="preserve"> </v>
          </cell>
          <cell r="C236" t="str">
            <v xml:space="preserve"> </v>
          </cell>
          <cell r="D236" t="str">
            <v xml:space="preserve"> </v>
          </cell>
          <cell r="E236" t="str">
            <v xml:space="preserve"> </v>
          </cell>
          <cell r="F236" t="str">
            <v xml:space="preserve"> </v>
          </cell>
          <cell r="G236" t="str">
            <v xml:space="preserve"> </v>
          </cell>
          <cell r="H236" t="str">
            <v xml:space="preserve"> </v>
          </cell>
          <cell r="I236" t="str">
            <v xml:space="preserve"> </v>
          </cell>
          <cell r="J236" t="str">
            <v xml:space="preserve"> </v>
          </cell>
          <cell r="K236" t="str">
            <v xml:space="preserve"> </v>
          </cell>
          <cell r="L236" t="str">
            <v xml:space="preserve"> </v>
          </cell>
          <cell r="M236" t="str">
            <v xml:space="preserve"> </v>
          </cell>
          <cell r="N236" t="str">
            <v xml:space="preserve"> </v>
          </cell>
          <cell r="O236" t="str">
            <v xml:space="preserve"> </v>
          </cell>
        </row>
        <row r="237">
          <cell r="A237" t="str">
            <v>1, MASSE MONETAIRE</v>
          </cell>
          <cell r="B237">
            <v>4650998.1889999993</v>
          </cell>
          <cell r="C237">
            <v>4915816.9849999994</v>
          </cell>
          <cell r="D237">
            <v>4905042.2850000001</v>
          </cell>
          <cell r="E237">
            <v>6683607.665</v>
          </cell>
          <cell r="F237">
            <v>6179526.8069999991</v>
          </cell>
          <cell r="G237">
            <v>19314942.995000001</v>
          </cell>
          <cell r="H237">
            <v>21624951.197000001</v>
          </cell>
          <cell r="I237">
            <v>20529101.289999999</v>
          </cell>
          <cell r="J237">
            <v>22654385.477000002</v>
          </cell>
          <cell r="K237">
            <v>24313341</v>
          </cell>
          <cell r="L237">
            <v>25807181</v>
          </cell>
          <cell r="M237">
            <v>0</v>
          </cell>
          <cell r="N237">
            <v>0</v>
          </cell>
        </row>
        <row r="238">
          <cell r="B238" t="str">
            <v>SITUATION  MONETAIRE DES BANQUES CREATRICES DE MONNAIE</v>
          </cell>
        </row>
        <row r="239">
          <cell r="A239" t="str">
            <v xml:space="preserve">     -Monnaie</v>
          </cell>
          <cell r="B239">
            <v>2160862.699</v>
          </cell>
          <cell r="C239">
            <v>2552562.4939999995</v>
          </cell>
          <cell r="D239">
            <v>2618338.3110000002</v>
          </cell>
          <cell r="E239">
            <v>3376818.13</v>
          </cell>
          <cell r="F239">
            <v>3425910.0549999997</v>
          </cell>
          <cell r="G239">
            <v>3441367.7780000004</v>
          </cell>
          <cell r="H239">
            <v>4121102.6560000004</v>
          </cell>
          <cell r="I239">
            <v>5070805.4589999998</v>
          </cell>
          <cell r="J239">
            <v>4613927.2549999999</v>
          </cell>
          <cell r="K239">
            <v>5542725</v>
          </cell>
          <cell r="L239">
            <v>6463352</v>
          </cell>
          <cell r="M239">
            <v>0</v>
          </cell>
          <cell r="N239">
            <v>0</v>
          </cell>
        </row>
        <row r="240">
          <cell r="A240" t="str">
            <v xml:space="preserve">     -Quasi - monnaie</v>
          </cell>
          <cell r="B240">
            <v>2490135.4899999998</v>
          </cell>
          <cell r="C240">
            <v>2363254.4909999999</v>
          </cell>
          <cell r="D240">
            <v>2286703.9739999999</v>
          </cell>
          <cell r="E240">
            <v>3306789.5350000001</v>
          </cell>
          <cell r="F240">
            <v>2753616.7519999994</v>
          </cell>
          <cell r="G240">
            <v>15873575.217</v>
          </cell>
          <cell r="H240">
            <v>17503848.541000001</v>
          </cell>
          <cell r="I240">
            <v>15458295.830999998</v>
          </cell>
          <cell r="J240">
            <v>18040458.222000003</v>
          </cell>
          <cell r="K240">
            <v>18770616</v>
          </cell>
          <cell r="L240">
            <v>19343829</v>
          </cell>
          <cell r="M240">
            <v>0</v>
          </cell>
          <cell r="N240">
            <v>0</v>
          </cell>
        </row>
        <row r="241">
          <cell r="B241">
            <v>2000</v>
          </cell>
          <cell r="D241" t="str">
            <v xml:space="preserve"> </v>
          </cell>
          <cell r="E241">
            <v>2001</v>
          </cell>
          <cell r="F241" t="str">
            <v xml:space="preserve"> </v>
          </cell>
        </row>
        <row r="242">
          <cell r="A242" t="str">
            <v>2. COMPTES DU CAPITAL</v>
          </cell>
          <cell r="B242">
            <v>1577605.9040000001</v>
          </cell>
          <cell r="C242">
            <v>1481842.645</v>
          </cell>
          <cell r="D242">
            <v>2708795.9130000002</v>
          </cell>
          <cell r="E242">
            <v>3347448.0919999997</v>
          </cell>
          <cell r="F242">
            <v>3425378.6</v>
          </cell>
          <cell r="G242">
            <v>4858828.2239999995</v>
          </cell>
          <cell r="H242">
            <v>8109177.8870000001</v>
          </cell>
          <cell r="I242">
            <v>7527918.4740000004</v>
          </cell>
          <cell r="J242">
            <v>8961608.3129999992</v>
          </cell>
          <cell r="K242">
            <v>9607493</v>
          </cell>
          <cell r="L242">
            <v>10114991</v>
          </cell>
          <cell r="M242">
            <v>0</v>
          </cell>
          <cell r="N242">
            <v>0</v>
          </cell>
        </row>
        <row r="243">
          <cell r="C243" t="str">
            <v/>
          </cell>
          <cell r="E243" t="str">
            <v/>
          </cell>
        </row>
        <row r="244">
          <cell r="A244" t="str">
            <v>3. FONDS DE CONTREPARTIE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B245" t="str">
            <v>DECEMBRE</v>
          </cell>
          <cell r="C245" t="str">
            <v>JANVIER</v>
          </cell>
          <cell r="D245" t="str">
            <v>FEVRIER</v>
          </cell>
          <cell r="E245" t="str">
            <v>MARS</v>
          </cell>
          <cell r="F245" t="str">
            <v>AVRIL</v>
          </cell>
          <cell r="G245" t="str">
            <v>MAI</v>
          </cell>
          <cell r="H245" t="str">
            <v>JUIN</v>
          </cell>
          <cell r="I245" t="str">
            <v>JUILLET</v>
          </cell>
          <cell r="J245" t="str">
            <v>AOUT</v>
          </cell>
          <cell r="K245" t="str">
            <v>SEPTEMBRE</v>
          </cell>
          <cell r="L245" t="str">
            <v>OCTOBRE</v>
          </cell>
          <cell r="M245" t="str">
            <v>NOVEMBRE</v>
          </cell>
          <cell r="N245" t="str">
            <v>DECEMBRE</v>
          </cell>
        </row>
        <row r="246">
          <cell r="A246" t="str">
            <v>4. AUTRES POSTES NETS</v>
          </cell>
          <cell r="B246">
            <v>-2655409.6749999993</v>
          </cell>
          <cell r="C246">
            <v>-3244250.2469999995</v>
          </cell>
          <cell r="D246">
            <v>-4162161.176</v>
          </cell>
          <cell r="E246">
            <v>-5519245.8880000003</v>
          </cell>
          <cell r="F246">
            <v>-5520956.9450000003</v>
          </cell>
          <cell r="G246">
            <v>-9957985.8580000028</v>
          </cell>
          <cell r="H246">
            <v>-8256033.705000001</v>
          </cell>
          <cell r="I246">
            <v>-9603948.6819999963</v>
          </cell>
          <cell r="J246">
            <v>-10870408.580999998</v>
          </cell>
          <cell r="K246">
            <v>-11591626</v>
          </cell>
          <cell r="L246">
            <v>-15341233</v>
          </cell>
          <cell r="M246">
            <v>0</v>
          </cell>
          <cell r="N246">
            <v>0</v>
          </cell>
        </row>
        <row r="247">
          <cell r="A247" t="str">
            <v xml:space="preserve"> </v>
          </cell>
          <cell r="B247" t="str">
            <v xml:space="preserve"> </v>
          </cell>
          <cell r="C247" t="str">
            <v xml:space="preserve"> </v>
          </cell>
          <cell r="D247" t="str">
            <v xml:space="preserve"> </v>
          </cell>
          <cell r="E247" t="str">
            <v xml:space="preserve"> </v>
          </cell>
          <cell r="F247" t="str">
            <v xml:space="preserve"> </v>
          </cell>
          <cell r="G247" t="str">
            <v xml:space="preserve"> </v>
          </cell>
          <cell r="H247" t="str">
            <v xml:space="preserve"> </v>
          </cell>
          <cell r="I247" t="str">
            <v xml:space="preserve"> </v>
          </cell>
          <cell r="J247" t="str">
            <v xml:space="preserve"> </v>
          </cell>
          <cell r="K247" t="str">
            <v xml:space="preserve"> </v>
          </cell>
          <cell r="L247" t="str">
            <v xml:space="preserve"> </v>
          </cell>
          <cell r="M247" t="str">
            <v xml:space="preserve"> </v>
          </cell>
          <cell r="N247" t="str">
            <v xml:space="preserve"> </v>
          </cell>
        </row>
        <row r="248">
          <cell r="A248">
            <v>37224.819686689814</v>
          </cell>
          <cell r="B248">
            <v>-2655409.6749999993</v>
          </cell>
          <cell r="C248">
            <v>-3244250.2469999995</v>
          </cell>
          <cell r="D248">
            <v>-4162161.176</v>
          </cell>
          <cell r="E248">
            <v>-5519245.8880000003</v>
          </cell>
          <cell r="F248">
            <v>-5520956.9450000003</v>
          </cell>
          <cell r="G248">
            <v>-9957985.8580000028</v>
          </cell>
          <cell r="H248">
            <v>-8256033.705000001</v>
          </cell>
          <cell r="I248">
            <v>-9603948.6819999963</v>
          </cell>
          <cell r="J248">
            <v>-10870408.580999998</v>
          </cell>
          <cell r="K248">
            <v>-11591626</v>
          </cell>
          <cell r="L248">
            <v>-15341233</v>
          </cell>
          <cell r="M248">
            <v>-16206411</v>
          </cell>
          <cell r="N248">
            <v>-16088486</v>
          </cell>
        </row>
        <row r="249">
          <cell r="A249" t="str">
            <v xml:space="preserve"> </v>
          </cell>
          <cell r="B249" t="str">
            <v xml:space="preserve"> </v>
          </cell>
          <cell r="C249" t="str">
            <v xml:space="preserve"> </v>
          </cell>
          <cell r="D249" t="str">
            <v xml:space="preserve"> </v>
          </cell>
          <cell r="E249" t="str">
            <v xml:space="preserve"> </v>
          </cell>
          <cell r="F249" t="str">
            <v xml:space="preserve"> </v>
          </cell>
          <cell r="G249" t="str">
            <v xml:space="preserve"> </v>
          </cell>
          <cell r="H249" t="str">
            <v xml:space="preserve"> </v>
          </cell>
          <cell r="I249" t="str">
            <v xml:space="preserve"> </v>
          </cell>
          <cell r="J249" t="str">
            <v xml:space="preserve"> </v>
          </cell>
          <cell r="K249" t="str">
            <v xml:space="preserve"> </v>
          </cell>
          <cell r="L249" t="str">
            <v xml:space="preserve"> </v>
          </cell>
          <cell r="M249" t="str">
            <v xml:space="preserve"> </v>
          </cell>
          <cell r="N249" t="str">
            <v xml:space="preserve"> </v>
          </cell>
        </row>
        <row r="250">
          <cell r="A250" t="str">
            <v xml:space="preserve"> 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A251" t="str">
            <v xml:space="preserve"> </v>
          </cell>
          <cell r="B251">
            <v>-289985.12699999998</v>
          </cell>
          <cell r="C251">
            <v>-344206.59700000001</v>
          </cell>
          <cell r="D251">
            <v>-166570.87599999999</v>
          </cell>
          <cell r="E251">
            <v>-376794.17</v>
          </cell>
          <cell r="F251">
            <v>-545700.04099999997</v>
          </cell>
          <cell r="G251">
            <v>-1503850.101</v>
          </cell>
          <cell r="H251">
            <v>-1019631.138</v>
          </cell>
          <cell r="I251">
            <v>-841366.62800000003</v>
          </cell>
          <cell r="J251">
            <v>-878310.18700000015</v>
          </cell>
          <cell r="K251">
            <v>-907311</v>
          </cell>
          <cell r="L251">
            <v>-901005</v>
          </cell>
          <cell r="M251">
            <v>-1207371</v>
          </cell>
          <cell r="N251">
            <v>-838363</v>
          </cell>
        </row>
        <row r="252">
          <cell r="A252" t="str">
            <v xml:space="preserve"> 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B253" t="str">
            <v xml:space="preserve"> </v>
          </cell>
          <cell r="C253" t="str">
            <v xml:space="preserve"> </v>
          </cell>
          <cell r="D253" t="str">
            <v xml:space="preserve"> </v>
          </cell>
          <cell r="E253" t="str">
            <v xml:space="preserve"> </v>
          </cell>
          <cell r="F253" t="str">
            <v xml:space="preserve"> </v>
          </cell>
          <cell r="G253" t="str">
            <v xml:space="preserve"> </v>
          </cell>
          <cell r="H253" t="str">
            <v xml:space="preserve"> </v>
          </cell>
          <cell r="I253" t="str">
            <v xml:space="preserve"> </v>
          </cell>
          <cell r="J253" t="str">
            <v xml:space="preserve"> </v>
          </cell>
          <cell r="K253" t="str">
            <v xml:space="preserve"> </v>
          </cell>
          <cell r="L253" t="str">
            <v xml:space="preserve"> </v>
          </cell>
          <cell r="M253" t="str">
            <v xml:space="preserve"> </v>
          </cell>
          <cell r="N253" t="str">
            <v xml:space="preserve"> </v>
          </cell>
          <cell r="O253" t="str">
            <v xml:space="preserve"> </v>
          </cell>
        </row>
        <row r="254">
          <cell r="A254" t="str">
            <v>1, MASSE MONETAIRE</v>
          </cell>
          <cell r="B254">
            <v>4650998.1889999993</v>
          </cell>
          <cell r="C254">
            <v>4915816.9849999994</v>
          </cell>
          <cell r="D254">
            <v>4905042.2850000001</v>
          </cell>
          <cell r="E254">
            <v>6683607.665</v>
          </cell>
          <cell r="F254">
            <v>6179526.8069999991</v>
          </cell>
          <cell r="G254">
            <v>19314942.995000001</v>
          </cell>
          <cell r="H254">
            <v>21624951.197000001</v>
          </cell>
          <cell r="I254">
            <v>20529101.289999999</v>
          </cell>
          <cell r="J254">
            <v>22654385.477000002</v>
          </cell>
          <cell r="K254">
            <v>24313341</v>
          </cell>
          <cell r="L254">
            <v>25807181</v>
          </cell>
          <cell r="M254">
            <v>27572568</v>
          </cell>
          <cell r="N254">
            <v>28379967</v>
          </cell>
        </row>
        <row r="255">
          <cell r="A255" t="str">
            <v xml:space="preserve">     b/Créances à l'économie</v>
          </cell>
          <cell r="B255">
            <v>2060141.3770000001</v>
          </cell>
          <cell r="C255">
            <v>1828335.6369999999</v>
          </cell>
          <cell r="D255">
            <v>1988882.7489999998</v>
          </cell>
          <cell r="E255">
            <v>2606140.3330000001</v>
          </cell>
          <cell r="F255">
            <v>2775901.1690000002</v>
          </cell>
          <cell r="G255">
            <v>5301117.4980000006</v>
          </cell>
          <cell r="H255">
            <v>8952073.1110000014</v>
          </cell>
          <cell r="I255">
            <v>7971342.3719999995</v>
          </cell>
          <cell r="J255">
            <v>9746336.7479999997</v>
          </cell>
          <cell r="K255">
            <v>10289862</v>
          </cell>
          <cell r="L255">
            <v>10895303</v>
          </cell>
          <cell r="M255">
            <v>11132651</v>
          </cell>
          <cell r="N255">
            <v>10038877</v>
          </cell>
        </row>
        <row r="256">
          <cell r="A256" t="str">
            <v xml:space="preserve">     -Monnaie</v>
          </cell>
          <cell r="B256">
            <v>2160862.699</v>
          </cell>
          <cell r="C256">
            <v>2552562.4939999995</v>
          </cell>
          <cell r="D256">
            <v>2618338.3110000002</v>
          </cell>
          <cell r="E256">
            <v>3376818.13</v>
          </cell>
          <cell r="F256">
            <v>3425910.0549999997</v>
          </cell>
          <cell r="G256">
            <v>3441367.7780000004</v>
          </cell>
          <cell r="H256">
            <v>4121102.6560000004</v>
          </cell>
          <cell r="I256">
            <v>5070805.4589999998</v>
          </cell>
          <cell r="J256">
            <v>4613927.2549999999</v>
          </cell>
          <cell r="K256">
            <v>5542725</v>
          </cell>
          <cell r="L256">
            <v>6463352</v>
          </cell>
          <cell r="M256">
            <v>7295099</v>
          </cell>
          <cell r="N256">
            <v>7980072</v>
          </cell>
          <cell r="O256" t="str">
            <v/>
          </cell>
        </row>
        <row r="257">
          <cell r="A257" t="str">
            <v xml:space="preserve">     -Quasi - monnaie</v>
          </cell>
          <cell r="B257">
            <v>2490135.4899999998</v>
          </cell>
          <cell r="C257">
            <v>2363254.4909999999</v>
          </cell>
          <cell r="D257">
            <v>2286703.9739999999</v>
          </cell>
          <cell r="E257">
            <v>3306789.5350000001</v>
          </cell>
          <cell r="F257">
            <v>2753616.7519999994</v>
          </cell>
          <cell r="G257">
            <v>15873575.217</v>
          </cell>
          <cell r="H257">
            <v>17503848.541000001</v>
          </cell>
          <cell r="I257">
            <v>15458295.830999998</v>
          </cell>
          <cell r="J257">
            <v>18040458.222000003</v>
          </cell>
          <cell r="K257">
            <v>18770616</v>
          </cell>
          <cell r="L257">
            <v>19343829</v>
          </cell>
          <cell r="M257">
            <v>20277469</v>
          </cell>
          <cell r="N257">
            <v>20399895</v>
          </cell>
        </row>
        <row r="259">
          <cell r="A259" t="str">
            <v xml:space="preserve">     -Monnaie</v>
          </cell>
          <cell r="B259">
            <v>2160862.699</v>
          </cell>
          <cell r="C259">
            <v>2552562.4939999995</v>
          </cell>
          <cell r="D259">
            <v>2618338.3110000002</v>
          </cell>
          <cell r="E259">
            <v>3376818.13</v>
          </cell>
          <cell r="F259">
            <v>3425910.0549999997</v>
          </cell>
          <cell r="G259">
            <v>3441367.7780000004</v>
          </cell>
          <cell r="H259">
            <v>4121102.6560000004</v>
          </cell>
          <cell r="I259">
            <v>5070805.4589999998</v>
          </cell>
          <cell r="J259">
            <v>4613927.2549999999</v>
          </cell>
          <cell r="K259">
            <v>5542725</v>
          </cell>
          <cell r="L259">
            <v>6463352</v>
          </cell>
          <cell r="M259">
            <v>7295099</v>
          </cell>
          <cell r="N259">
            <v>7980072</v>
          </cell>
        </row>
        <row r="260">
          <cell r="A260" t="str">
            <v xml:space="preserve">     -Quasi - monnaie</v>
          </cell>
          <cell r="B260">
            <v>2490135.4899999998</v>
          </cell>
          <cell r="C260">
            <v>2363254.4909999999</v>
          </cell>
          <cell r="D260">
            <v>2286703.9739999999</v>
          </cell>
          <cell r="E260">
            <v>3306789.5350000001</v>
          </cell>
          <cell r="F260">
            <v>2753616.7519999994</v>
          </cell>
          <cell r="G260">
            <v>15873575.217</v>
          </cell>
          <cell r="H260">
            <v>17503848.541000001</v>
          </cell>
          <cell r="I260">
            <v>15458295.830999998</v>
          </cell>
          <cell r="J260">
            <v>18040458.222000003</v>
          </cell>
          <cell r="K260">
            <v>18770616</v>
          </cell>
          <cell r="L260">
            <v>19343829</v>
          </cell>
          <cell r="M260">
            <v>20277469</v>
          </cell>
          <cell r="N260">
            <v>20399895</v>
          </cell>
        </row>
        <row r="261">
          <cell r="A261" t="str">
            <v>2. COMPTES DU CAPITAL</v>
          </cell>
          <cell r="B261">
            <v>1577605.9040000001</v>
          </cell>
          <cell r="C261">
            <v>1481842.645</v>
          </cell>
          <cell r="D261">
            <v>2708795.9130000002</v>
          </cell>
          <cell r="E261">
            <v>3347448.0919999997</v>
          </cell>
          <cell r="F261">
            <v>3425378.6</v>
          </cell>
          <cell r="G261">
            <v>4858828.2239999995</v>
          </cell>
          <cell r="H261">
            <v>8109177.8870000001</v>
          </cell>
          <cell r="I261">
            <v>7527918.4740000004</v>
          </cell>
          <cell r="J261">
            <v>8961608.3129999992</v>
          </cell>
          <cell r="K261">
            <v>9607493</v>
          </cell>
          <cell r="L261">
            <v>10114991</v>
          </cell>
          <cell r="M261">
            <v>10214114</v>
          </cell>
          <cell r="N261">
            <v>9860367</v>
          </cell>
        </row>
        <row r="263">
          <cell r="A263" t="str">
            <v>3. FONDS DE CONTREPARTIE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A264" t="str">
            <v>2. COMPTES DU CAPITAL</v>
          </cell>
          <cell r="B264">
            <v>1577605.9040000001</v>
          </cell>
          <cell r="C264">
            <v>1481842.645</v>
          </cell>
          <cell r="D264">
            <v>2708795.9130000002</v>
          </cell>
          <cell r="E264">
            <v>3347448.0919999997</v>
          </cell>
          <cell r="F264">
            <v>3425378.6</v>
          </cell>
          <cell r="G264">
            <v>4858828.2239999995</v>
          </cell>
          <cell r="H264">
            <v>8109177.8870000001</v>
          </cell>
          <cell r="I264">
            <v>7527918.4740000004</v>
          </cell>
          <cell r="J264">
            <v>8961608.3129999992</v>
          </cell>
          <cell r="K264">
            <v>9607493</v>
          </cell>
          <cell r="L264">
            <v>10114991</v>
          </cell>
          <cell r="M264">
            <v>10214114</v>
          </cell>
          <cell r="N264">
            <v>9860367</v>
          </cell>
        </row>
        <row r="265">
          <cell r="A265" t="str">
            <v>4. AUTRES POSTES NETS</v>
          </cell>
          <cell r="B265">
            <v>-2655409.6749999993</v>
          </cell>
          <cell r="C265">
            <v>-3244250.2469999995</v>
          </cell>
          <cell r="D265">
            <v>-4162161.176</v>
          </cell>
          <cell r="E265">
            <v>-5519245.8880000003</v>
          </cell>
          <cell r="F265">
            <v>-5520956.9450000003</v>
          </cell>
          <cell r="G265">
            <v>-9957985.8580000028</v>
          </cell>
          <cell r="H265">
            <v>-8256033.705000001</v>
          </cell>
          <cell r="I265">
            <v>-9603948.6819999963</v>
          </cell>
          <cell r="J265">
            <v>-10870408.580999998</v>
          </cell>
          <cell r="K265">
            <v>-11591626</v>
          </cell>
          <cell r="L265">
            <v>-15341233</v>
          </cell>
          <cell r="M265">
            <v>-16206411</v>
          </cell>
          <cell r="N265">
            <v>-16088486</v>
          </cell>
        </row>
        <row r="266">
          <cell r="A266" t="str">
            <v xml:space="preserve"> </v>
          </cell>
          <cell r="B266" t="str">
            <v xml:space="preserve"> </v>
          </cell>
          <cell r="C266" t="str">
            <v xml:space="preserve"> </v>
          </cell>
          <cell r="D266" t="str">
            <v xml:space="preserve"> </v>
          </cell>
          <cell r="E266" t="str">
            <v xml:space="preserve"> </v>
          </cell>
          <cell r="F266" t="str">
            <v xml:space="preserve"> </v>
          </cell>
          <cell r="G266" t="str">
            <v xml:space="preserve"> </v>
          </cell>
          <cell r="H266" t="str">
            <v xml:space="preserve"> </v>
          </cell>
          <cell r="I266" t="str">
            <v xml:space="preserve"> </v>
          </cell>
          <cell r="J266" t="str">
            <v xml:space="preserve"> </v>
          </cell>
          <cell r="K266" t="str">
            <v xml:space="preserve"> </v>
          </cell>
          <cell r="L266" t="str">
            <v xml:space="preserve"> </v>
          </cell>
          <cell r="M266" t="str">
            <v xml:space="preserve"> </v>
          </cell>
          <cell r="N266" t="str">
            <v xml:space="preserve"> </v>
          </cell>
        </row>
        <row r="267">
          <cell r="A267">
            <v>37764.390876041667</v>
          </cell>
        </row>
        <row r="268">
          <cell r="A268" t="str">
            <v xml:space="preserve"> </v>
          </cell>
          <cell r="B268">
            <v>-2655409.6749999993</v>
          </cell>
          <cell r="C268">
            <v>-3244250.2469999995</v>
          </cell>
          <cell r="D268">
            <v>-4162161.176</v>
          </cell>
          <cell r="E268">
            <v>-5519245.8880000003</v>
          </cell>
          <cell r="F268">
            <v>-5520956.9450000003</v>
          </cell>
          <cell r="G268">
            <v>-9957985.8580000028</v>
          </cell>
          <cell r="H268">
            <v>-8256033.705000001</v>
          </cell>
          <cell r="I268">
            <v>-9603948.6819999963</v>
          </cell>
          <cell r="J268">
            <v>-10870408.580999998</v>
          </cell>
          <cell r="K268">
            <v>-11591626</v>
          </cell>
          <cell r="L268">
            <v>-15341233</v>
          </cell>
          <cell r="M268">
            <v>-16206411</v>
          </cell>
          <cell r="N268">
            <v>-16088486</v>
          </cell>
        </row>
        <row r="269">
          <cell r="A269" t="str">
            <v xml:space="preserve"> 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A270">
            <v>37609.873506944445</v>
          </cell>
        </row>
        <row r="271">
          <cell r="A271" t="str">
            <v/>
          </cell>
        </row>
        <row r="272">
          <cell r="A272" t="str">
            <v/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92">
          <cell r="A292" t="str">
            <v>BANQUE CENTRALE DU CONGO</v>
          </cell>
        </row>
        <row r="293">
          <cell r="A293" t="str">
            <v>DIRECTION  DES ETUDES</v>
          </cell>
        </row>
        <row r="294">
          <cell r="A294" t="str">
            <v>BANQUE CENTRALE DU CONGO</v>
          </cell>
          <cell r="B294" t="str">
            <v>VENTILATION DES  DIVERS NETS</v>
          </cell>
        </row>
        <row r="295">
          <cell r="A295" t="str">
            <v>DIRECTION  DES ETUDES</v>
          </cell>
          <cell r="B295" t="str">
            <v>(en FC )</v>
          </cell>
        </row>
        <row r="296">
          <cell r="B296" t="str">
            <v>VENTILATION DES  DIVERS NETS</v>
          </cell>
          <cell r="C296" t="str">
            <v xml:space="preserve"> </v>
          </cell>
          <cell r="E296" t="str">
            <v xml:space="preserve"> </v>
          </cell>
        </row>
        <row r="297">
          <cell r="B297">
            <v>2000</v>
          </cell>
          <cell r="D297" t="str">
            <v xml:space="preserve"> </v>
          </cell>
          <cell r="E297">
            <v>2001</v>
          </cell>
          <cell r="F297" t="str">
            <v xml:space="preserve"> </v>
          </cell>
        </row>
        <row r="298">
          <cell r="B298" t="str">
            <v>DECEMBRE</v>
          </cell>
          <cell r="C298" t="str">
            <v>JANVIER</v>
          </cell>
          <cell r="D298" t="str">
            <v>FEVRIER</v>
          </cell>
          <cell r="E298" t="str">
            <v>MARS</v>
          </cell>
          <cell r="F298" t="str">
            <v>AVRIL</v>
          </cell>
          <cell r="G298" t="str">
            <v>MAI</v>
          </cell>
          <cell r="H298" t="str">
            <v>JUIN</v>
          </cell>
          <cell r="I298" t="str">
            <v>JUILLET</v>
          </cell>
          <cell r="J298" t="str">
            <v>AOUT</v>
          </cell>
          <cell r="K298" t="str">
            <v>SEPTEMBRE</v>
          </cell>
          <cell r="L298" t="str">
            <v>OCTOBRE (1)</v>
          </cell>
          <cell r="M298" t="str">
            <v>NOVEMBRE</v>
          </cell>
          <cell r="N298" t="str">
            <v>DECEMBRE</v>
          </cell>
        </row>
        <row r="299">
          <cell r="B299">
            <v>2000</v>
          </cell>
          <cell r="D299" t="str">
            <v xml:space="preserve"> </v>
          </cell>
          <cell r="E299">
            <v>2001</v>
          </cell>
          <cell r="F299" t="str">
            <v xml:space="preserve"> </v>
          </cell>
        </row>
        <row r="300">
          <cell r="A300" t="str">
            <v>DIVERS NETS (1 + 2)</v>
          </cell>
          <cell r="B300">
            <v>-18124391.346999995</v>
          </cell>
          <cell r="C300">
            <v>-19906001.803999998</v>
          </cell>
          <cell r="D300">
            <v>-20702174.039999999</v>
          </cell>
          <cell r="E300">
            <v>-21477666.052999996</v>
          </cell>
          <cell r="F300">
            <v>-21125903.977000002</v>
          </cell>
          <cell r="G300">
            <v>-112291244.94500002</v>
          </cell>
          <cell r="H300">
            <v>-103570387.47399999</v>
          </cell>
          <cell r="I300">
            <v>-83692591.980690002</v>
          </cell>
          <cell r="J300">
            <v>-105784846.63424</v>
          </cell>
          <cell r="K300">
            <v>-109275054.259</v>
          </cell>
          <cell r="L300">
            <v>-115687232.5</v>
          </cell>
          <cell r="M300">
            <v>0</v>
          </cell>
          <cell r="N300">
            <v>0</v>
          </cell>
        </row>
        <row r="302">
          <cell r="A302" t="str">
            <v xml:space="preserve">    1. Banque Centrale du Congo   ( b - a )</v>
          </cell>
          <cell r="B302">
            <v>-15468981.671999997</v>
          </cell>
          <cell r="C302">
            <v>-16661751.556999996</v>
          </cell>
          <cell r="D302">
            <v>-16540012.863999998</v>
          </cell>
          <cell r="E302">
            <v>-15958420.164999997</v>
          </cell>
          <cell r="F302">
            <v>-15604947.032000002</v>
          </cell>
          <cell r="G302">
            <v>-102333259.08700001</v>
          </cell>
          <cell r="H302">
            <v>-95314353.768999994</v>
          </cell>
          <cell r="I302">
            <v>-74088643.298690006</v>
          </cell>
          <cell r="J302">
            <v>-94914438.053240001</v>
          </cell>
          <cell r="K302">
            <v>-97683428.259000003</v>
          </cell>
          <cell r="L302">
            <v>-100345999.5</v>
          </cell>
          <cell r="M302">
            <v>0</v>
          </cell>
          <cell r="N302">
            <v>0</v>
          </cell>
        </row>
        <row r="304">
          <cell r="A304" t="str">
            <v xml:space="preserve">  a) Avoirs</v>
          </cell>
          <cell r="B304">
            <v>10444903.522999998</v>
          </cell>
          <cell r="C304">
            <v>11677210.200999998</v>
          </cell>
          <cell r="D304">
            <v>11509821.946999999</v>
          </cell>
          <cell r="E304">
            <v>11637362.636999996</v>
          </cell>
          <cell r="F304">
            <v>11537007.048</v>
          </cell>
          <cell r="G304">
            <v>42398392.667000003</v>
          </cell>
          <cell r="H304">
            <v>38975780.309999995</v>
          </cell>
          <cell r="I304">
            <v>33457417.283540003</v>
          </cell>
          <cell r="J304">
            <v>40229176.687359996</v>
          </cell>
          <cell r="K304">
            <v>42574488.103</v>
          </cell>
          <cell r="L304">
            <v>46654161</v>
          </cell>
          <cell r="M304">
            <v>0</v>
          </cell>
          <cell r="N304">
            <v>0</v>
          </cell>
        </row>
        <row r="306">
          <cell r="A306" t="str">
            <v xml:space="preserve">      Créances sur  les  B.C.M</v>
          </cell>
          <cell r="B306">
            <v>127686.792</v>
          </cell>
          <cell r="C306">
            <v>248454.682</v>
          </cell>
          <cell r="D306">
            <v>242739.83100000001</v>
          </cell>
          <cell r="E306">
            <v>241441.962</v>
          </cell>
          <cell r="F306">
            <v>262761.364</v>
          </cell>
          <cell r="G306">
            <v>266776.09999999998</v>
          </cell>
          <cell r="H306">
            <v>294968.696</v>
          </cell>
          <cell r="I306">
            <v>284014.84571000002</v>
          </cell>
          <cell r="J306">
            <v>329771.58400000003</v>
          </cell>
          <cell r="K306">
            <v>299097.315</v>
          </cell>
          <cell r="L306">
            <v>368147</v>
          </cell>
          <cell r="M306">
            <v>0</v>
          </cell>
          <cell r="N306">
            <v>0</v>
          </cell>
        </row>
        <row r="307">
          <cell r="A307" t="str">
            <v xml:space="preserve">      Autres  avoirs non  classifiés</v>
          </cell>
          <cell r="B307">
            <v>10317216.730999999</v>
          </cell>
          <cell r="C307">
            <v>11428755.518999998</v>
          </cell>
          <cell r="D307">
            <v>11267082.115999999</v>
          </cell>
          <cell r="E307">
            <v>11395920.674999997</v>
          </cell>
          <cell r="F307">
            <v>11274245.684</v>
          </cell>
          <cell r="G307">
            <v>42131616.567000002</v>
          </cell>
          <cell r="H307">
            <v>38680811.613999993</v>
          </cell>
          <cell r="I307">
            <v>33173402.437830001</v>
          </cell>
          <cell r="J307">
            <v>39899405.103359997</v>
          </cell>
          <cell r="K307">
            <v>42275390.788000003</v>
          </cell>
          <cell r="L307">
            <v>46286014</v>
          </cell>
          <cell r="M307">
            <v>0</v>
          </cell>
          <cell r="N307">
            <v>0</v>
          </cell>
        </row>
        <row r="308">
          <cell r="A308" t="str">
            <v xml:space="preserve">      Créances sur  les  B.C.M</v>
          </cell>
          <cell r="B308">
            <v>127686.792</v>
          </cell>
          <cell r="C308">
            <v>248454.682</v>
          </cell>
          <cell r="D308">
            <v>242739.83100000001</v>
          </cell>
          <cell r="E308">
            <v>241441.962</v>
          </cell>
          <cell r="F308">
            <v>262761.364</v>
          </cell>
          <cell r="G308">
            <v>266776.09999999998</v>
          </cell>
          <cell r="H308">
            <v>294968.696</v>
          </cell>
          <cell r="I308">
            <v>284014.84571000002</v>
          </cell>
          <cell r="J308">
            <v>329771.58400000003</v>
          </cell>
          <cell r="K308">
            <v>299097.315</v>
          </cell>
          <cell r="L308">
            <v>368147</v>
          </cell>
          <cell r="M308">
            <v>288726</v>
          </cell>
          <cell r="N308">
            <v>419793</v>
          </cell>
        </row>
        <row r="309">
          <cell r="A309" t="str">
            <v xml:space="preserve">   b) Engagements</v>
          </cell>
          <cell r="B309">
            <v>-5024078.1489999983</v>
          </cell>
          <cell r="C309">
            <v>-4984541.3559999978</v>
          </cell>
          <cell r="D309">
            <v>-5030190.9169999994</v>
          </cell>
          <cell r="E309">
            <v>-4321057.5280000009</v>
          </cell>
          <cell r="F309">
            <v>-4067939.9840000002</v>
          </cell>
          <cell r="G309">
            <v>-59934866.420000002</v>
          </cell>
          <cell r="H309">
            <v>-56338573.459000006</v>
          </cell>
          <cell r="I309">
            <v>-40631226.015150003</v>
          </cell>
          <cell r="J309">
            <v>-54685261.365879998</v>
          </cell>
          <cell r="K309">
            <v>-55108940.155999996</v>
          </cell>
          <cell r="L309">
            <v>-53691838.5</v>
          </cell>
          <cell r="M309">
            <v>0</v>
          </cell>
          <cell r="N309">
            <v>0</v>
          </cell>
        </row>
        <row r="311">
          <cell r="A311" t="str">
            <v xml:space="preserve">      Encaisses des BCM</v>
          </cell>
          <cell r="B311">
            <v>548331.897</v>
          </cell>
          <cell r="C311">
            <v>664838.45900000003</v>
          </cell>
          <cell r="D311">
            <v>765340.08100000001</v>
          </cell>
          <cell r="E311">
            <v>928890.25699999998</v>
          </cell>
          <cell r="F311">
            <v>1062010</v>
          </cell>
          <cell r="G311">
            <v>2158643</v>
          </cell>
          <cell r="H311">
            <v>847621</v>
          </cell>
          <cell r="I311">
            <v>1409770</v>
          </cell>
          <cell r="J311">
            <v>1816666</v>
          </cell>
          <cell r="K311">
            <v>1982284</v>
          </cell>
          <cell r="L311">
            <v>1957423</v>
          </cell>
          <cell r="M311">
            <v>0</v>
          </cell>
          <cell r="N311">
            <v>0</v>
          </cell>
        </row>
        <row r="312">
          <cell r="A312" t="str">
            <v xml:space="preserve">      Dépôts des B.C.M</v>
          </cell>
          <cell r="B312">
            <v>1147125.933</v>
          </cell>
          <cell r="C312">
            <v>1014829.58</v>
          </cell>
          <cell r="D312">
            <v>890751.87600000005</v>
          </cell>
          <cell r="E312">
            <v>1319629.6609999998</v>
          </cell>
          <cell r="F312">
            <v>1158072.5959999999</v>
          </cell>
          <cell r="G312">
            <v>971280.33100000001</v>
          </cell>
          <cell r="H312">
            <v>673850.929</v>
          </cell>
          <cell r="I312">
            <v>2338656.0975299999</v>
          </cell>
          <cell r="J312">
            <v>1172793.68</v>
          </cell>
          <cell r="K312">
            <v>1420646.713</v>
          </cell>
          <cell r="L312">
            <v>1762645</v>
          </cell>
          <cell r="M312">
            <v>0</v>
          </cell>
          <cell r="N312">
            <v>0</v>
          </cell>
        </row>
        <row r="313">
          <cell r="A313" t="str">
            <v xml:space="preserve">      Autres   engagements  non classifiés</v>
          </cell>
          <cell r="B313">
            <v>-6719535.9789999984</v>
          </cell>
          <cell r="C313">
            <v>-6664209.3949999977</v>
          </cell>
          <cell r="D313">
            <v>-6686282.8739999998</v>
          </cell>
          <cell r="E313">
            <v>-6569577.4460000005</v>
          </cell>
          <cell r="F313">
            <v>-6288022.5800000001</v>
          </cell>
          <cell r="G313">
            <v>-63064789.751000002</v>
          </cell>
          <cell r="H313">
            <v>-57860045.388000004</v>
          </cell>
          <cell r="I313">
            <v>-44379652.112680003</v>
          </cell>
          <cell r="J313">
            <v>-57674721.045879997</v>
          </cell>
          <cell r="K313">
            <v>-58511870.868999995</v>
          </cell>
          <cell r="L313">
            <v>-57411906.5</v>
          </cell>
          <cell r="M313">
            <v>0</v>
          </cell>
          <cell r="N313">
            <v>0</v>
          </cell>
        </row>
        <row r="314">
          <cell r="A314" t="str">
            <v xml:space="preserve">      Dépôts des B.C.M</v>
          </cell>
          <cell r="B314">
            <v>1147125.933</v>
          </cell>
          <cell r="C314">
            <v>1014829.58</v>
          </cell>
          <cell r="D314">
            <v>890751.87600000005</v>
          </cell>
          <cell r="E314">
            <v>1319629.6609999998</v>
          </cell>
          <cell r="F314">
            <v>1158072.5959999999</v>
          </cell>
          <cell r="G314">
            <v>971280.33100000001</v>
          </cell>
          <cell r="H314">
            <v>673850.929</v>
          </cell>
          <cell r="I314">
            <v>2338656.0975299999</v>
          </cell>
          <cell r="J314">
            <v>1172793.68</v>
          </cell>
          <cell r="K314">
            <v>1420646.713</v>
          </cell>
          <cell r="L314">
            <v>1762645</v>
          </cell>
          <cell r="M314">
            <v>3010784</v>
          </cell>
          <cell r="N314">
            <v>2896200</v>
          </cell>
        </row>
        <row r="315">
          <cell r="A315" t="str">
            <v xml:space="preserve">        2. Banques Commerciales  (b-a)</v>
          </cell>
          <cell r="B315">
            <v>-2655409.6749999993</v>
          </cell>
          <cell r="C315">
            <v>-3244250.2469999995</v>
          </cell>
          <cell r="D315">
            <v>-4162161.176</v>
          </cell>
          <cell r="E315">
            <v>-5519245.8880000003</v>
          </cell>
          <cell r="F315">
            <v>-5520956.9450000003</v>
          </cell>
          <cell r="G315">
            <v>-9957985.8580000028</v>
          </cell>
          <cell r="H315">
            <v>-8256033.705000001</v>
          </cell>
          <cell r="I315">
            <v>-9603948.6819999963</v>
          </cell>
          <cell r="J315">
            <v>-10870408.580999998</v>
          </cell>
          <cell r="K315">
            <v>-11591626</v>
          </cell>
          <cell r="L315">
            <v>-15341233</v>
          </cell>
          <cell r="M315">
            <v>0</v>
          </cell>
          <cell r="N315">
            <v>0</v>
          </cell>
        </row>
        <row r="316">
          <cell r="A316" t="str">
            <v>DIRECTION  DES ETUDES</v>
          </cell>
        </row>
        <row r="317">
          <cell r="A317" t="str">
            <v xml:space="preserve">    a) Avoirs</v>
          </cell>
          <cell r="B317">
            <v>3621556.6379999993</v>
          </cell>
          <cell r="C317">
            <v>4294824.5389999999</v>
          </cell>
          <cell r="D317">
            <v>5236138.6540000001</v>
          </cell>
          <cell r="E317">
            <v>6473699.2860000003</v>
          </cell>
          <cell r="F317">
            <v>6657762.6380000003</v>
          </cell>
          <cell r="G317">
            <v>13692264.977000002</v>
          </cell>
          <cell r="H317">
            <v>13689565.08</v>
          </cell>
          <cell r="I317">
            <v>14025096.630999997</v>
          </cell>
          <cell r="J317">
            <v>15844258.673999999</v>
          </cell>
          <cell r="K317">
            <v>17189678</v>
          </cell>
          <cell r="L317">
            <v>20085136</v>
          </cell>
          <cell r="M317">
            <v>0</v>
          </cell>
          <cell r="N317">
            <v>0</v>
          </cell>
        </row>
        <row r="318">
          <cell r="A318" t="str">
            <v>DIRECTION  DES ETUDES</v>
          </cell>
          <cell r="B318" t="str">
            <v>(en milliers de  FC )</v>
          </cell>
        </row>
        <row r="319">
          <cell r="A319" t="str">
            <v xml:space="preserve">           Réseves des Banques</v>
          </cell>
          <cell r="B319">
            <v>1701527.0469999998</v>
          </cell>
          <cell r="C319">
            <v>1786624.0790000001</v>
          </cell>
          <cell r="D319">
            <v>1646964.33</v>
          </cell>
          <cell r="E319">
            <v>2471438.0839999998</v>
          </cell>
          <cell r="F319">
            <v>2401429.9550000001</v>
          </cell>
          <cell r="G319">
            <v>3421631.7620000001</v>
          </cell>
          <cell r="H319">
            <v>2222976.0219999999</v>
          </cell>
          <cell r="I319">
            <v>3538937.8689999999</v>
          </cell>
          <cell r="J319">
            <v>3210634.6910000001</v>
          </cell>
          <cell r="K319">
            <v>3795188</v>
          </cell>
          <cell r="L319">
            <v>4505308</v>
          </cell>
          <cell r="M319">
            <v>0</v>
          </cell>
          <cell r="N319">
            <v>0</v>
          </cell>
        </row>
        <row r="320">
          <cell r="A320" t="str">
            <v xml:space="preserve">          Autres avoirs non classiés</v>
          </cell>
          <cell r="B320">
            <v>1920029.5909999998</v>
          </cell>
          <cell r="C320">
            <v>2508200.4599999995</v>
          </cell>
          <cell r="D320">
            <v>3589174.324</v>
          </cell>
          <cell r="E320">
            <v>4002261.2020000005</v>
          </cell>
          <cell r="F320">
            <v>4256332.6830000002</v>
          </cell>
          <cell r="G320">
            <v>10270633.215000002</v>
          </cell>
          <cell r="H320">
            <v>11466589.058</v>
          </cell>
          <cell r="I320">
            <v>10486158.761999998</v>
          </cell>
          <cell r="J320">
            <v>12633623.982999999</v>
          </cell>
          <cell r="K320">
            <v>13394490</v>
          </cell>
          <cell r="L320">
            <v>15579828</v>
          </cell>
          <cell r="M320">
            <v>0</v>
          </cell>
          <cell r="N320">
            <v>0</v>
          </cell>
        </row>
        <row r="321">
          <cell r="A321" t="str">
            <v xml:space="preserve">           Réseves des Banques</v>
          </cell>
          <cell r="B321">
            <v>1701527.0469999998</v>
          </cell>
          <cell r="C321">
            <v>1786624.0790000001</v>
          </cell>
          <cell r="D321">
            <v>1646964.33</v>
          </cell>
          <cell r="E321">
            <v>2471438.0839999998</v>
          </cell>
          <cell r="F321">
            <v>2401429.9550000001</v>
          </cell>
          <cell r="G321">
            <v>3421631.7620000001</v>
          </cell>
          <cell r="H321">
            <v>2222976.0219999999</v>
          </cell>
          <cell r="I321">
            <v>3538937.8689999999</v>
          </cell>
          <cell r="J321">
            <v>3210634.6910000001</v>
          </cell>
          <cell r="K321">
            <v>3795188</v>
          </cell>
          <cell r="L321">
            <v>4505308</v>
          </cell>
          <cell r="M321">
            <v>5688302</v>
          </cell>
          <cell r="N321">
            <v>5407978</v>
          </cell>
        </row>
        <row r="322">
          <cell r="A322" t="str">
            <v xml:space="preserve">    b) E ngagements </v>
          </cell>
          <cell r="B322">
            <v>966146.96299999999</v>
          </cell>
          <cell r="C322">
            <v>1050574.2920000001</v>
          </cell>
          <cell r="D322">
            <v>1073977.4780000001</v>
          </cell>
          <cell r="E322">
            <v>954453.39800000004</v>
          </cell>
          <cell r="F322">
            <v>1136805.6930000002</v>
          </cell>
          <cell r="G322">
            <v>3734279.1189999999</v>
          </cell>
          <cell r="H322">
            <v>5433531.3749999991</v>
          </cell>
          <cell r="I322">
            <v>4421147.949</v>
          </cell>
          <cell r="J322">
            <v>4973850.0930000003</v>
          </cell>
          <cell r="K322">
            <v>5598052</v>
          </cell>
          <cell r="L322">
            <v>4743903</v>
          </cell>
          <cell r="M322">
            <v>0</v>
          </cell>
          <cell r="N322">
            <v>0</v>
          </cell>
        </row>
        <row r="323">
          <cell r="A323" t="str">
            <v xml:space="preserve"> </v>
          </cell>
          <cell r="B323" t="str">
            <v xml:space="preserve"> </v>
          </cell>
          <cell r="C323" t="str">
            <v xml:space="preserve"> </v>
          </cell>
          <cell r="D323" t="str">
            <v xml:space="preserve"> </v>
          </cell>
          <cell r="E323" t="str">
            <v xml:space="preserve"> </v>
          </cell>
          <cell r="F323" t="str">
            <v xml:space="preserve"> </v>
          </cell>
          <cell r="G323" t="str">
            <v xml:space="preserve"> </v>
          </cell>
          <cell r="H323" t="str">
            <v xml:space="preserve"> </v>
          </cell>
          <cell r="I323" t="str">
            <v xml:space="preserve"> </v>
          </cell>
          <cell r="J323" t="str">
            <v xml:space="preserve"> </v>
          </cell>
          <cell r="K323" t="str">
            <v xml:space="preserve"> </v>
          </cell>
          <cell r="L323" t="str">
            <v xml:space="preserve"> </v>
          </cell>
          <cell r="M323" t="str">
            <v xml:space="preserve"> </v>
          </cell>
          <cell r="N323" t="str">
            <v xml:space="preserve"> </v>
          </cell>
        </row>
        <row r="324">
          <cell r="A324" t="str">
            <v xml:space="preserve">          Crédit de la banque Centrale</v>
          </cell>
          <cell r="B324">
            <v>166549.09299999999</v>
          </cell>
          <cell r="C324">
            <v>156505.486</v>
          </cell>
          <cell r="D324">
            <v>185979.73699999999</v>
          </cell>
          <cell r="E324">
            <v>243162.52299999999</v>
          </cell>
          <cell r="F324">
            <v>268234.88900000002</v>
          </cell>
          <cell r="G324">
            <v>318699.53899999999</v>
          </cell>
          <cell r="H324">
            <v>714444.14599999995</v>
          </cell>
          <cell r="I324">
            <v>887152.04299999995</v>
          </cell>
          <cell r="J324">
            <v>940968.31099999999</v>
          </cell>
          <cell r="K324">
            <v>1098378</v>
          </cell>
          <cell r="L324">
            <v>373088</v>
          </cell>
          <cell r="M324">
            <v>0</v>
          </cell>
          <cell r="N324">
            <v>0</v>
          </cell>
        </row>
        <row r="325">
          <cell r="A325" t="str">
            <v xml:space="preserve">          Autres engagements non classifiés</v>
          </cell>
          <cell r="B325">
            <v>799597.87</v>
          </cell>
          <cell r="C325">
            <v>894068.8060000001</v>
          </cell>
          <cell r="D325">
            <v>887997.74100000004</v>
          </cell>
          <cell r="E325">
            <v>711290.87500000012</v>
          </cell>
          <cell r="F325">
            <v>868570.80400000012</v>
          </cell>
          <cell r="G325">
            <v>3415579.58</v>
          </cell>
          <cell r="H325">
            <v>4719087.2289999994</v>
          </cell>
          <cell r="I325">
            <v>3533995.906</v>
          </cell>
          <cell r="J325">
            <v>4032881.7820000001</v>
          </cell>
          <cell r="K325">
            <v>4499674</v>
          </cell>
          <cell r="L325">
            <v>4370815</v>
          </cell>
          <cell r="M325">
            <v>0</v>
          </cell>
          <cell r="N325">
            <v>0</v>
          </cell>
        </row>
        <row r="326">
          <cell r="A326" t="str">
            <v xml:space="preserve">          Crédit de la banque Centrale</v>
          </cell>
          <cell r="B326">
            <v>166549.09299999999</v>
          </cell>
          <cell r="C326">
            <v>156505.486</v>
          </cell>
          <cell r="D326">
            <v>185979.73699999999</v>
          </cell>
          <cell r="E326">
            <v>243162.52299999999</v>
          </cell>
          <cell r="F326">
            <v>268234.88900000002</v>
          </cell>
          <cell r="G326">
            <v>318699.53899999999</v>
          </cell>
          <cell r="H326">
            <v>714444.14599999995</v>
          </cell>
          <cell r="I326">
            <v>887152.04299999995</v>
          </cell>
          <cell r="J326">
            <v>940968.31099999999</v>
          </cell>
          <cell r="K326">
            <v>1098378</v>
          </cell>
          <cell r="L326">
            <v>373088</v>
          </cell>
          <cell r="M326">
            <v>895740</v>
          </cell>
          <cell r="N326">
            <v>622118</v>
          </cell>
        </row>
        <row r="327">
          <cell r="A327">
            <v>37224.819686689814</v>
          </cell>
          <cell r="B327">
            <v>799597.87</v>
          </cell>
          <cell r="C327">
            <v>894068.8060000001</v>
          </cell>
          <cell r="D327">
            <v>887997.74100000004</v>
          </cell>
          <cell r="E327">
            <v>711290.87500000012</v>
          </cell>
          <cell r="F327">
            <v>868570.80400000012</v>
          </cell>
          <cell r="G327">
            <v>3415579.58</v>
          </cell>
          <cell r="H327">
            <v>4719087.2289999994</v>
          </cell>
          <cell r="I327">
            <v>3533995.906</v>
          </cell>
          <cell r="J327">
            <v>4032881.7820000001</v>
          </cell>
          <cell r="K327">
            <v>4499674</v>
          </cell>
          <cell r="L327">
            <v>4370815</v>
          </cell>
          <cell r="M327">
            <v>5170786</v>
          </cell>
          <cell r="N327">
            <v>2568579</v>
          </cell>
        </row>
        <row r="328">
          <cell r="A328" t="str">
            <v xml:space="preserve"> </v>
          </cell>
        </row>
        <row r="329">
          <cell r="A329">
            <v>37558.878196064812</v>
          </cell>
          <cell r="B329">
            <v>127686.792</v>
          </cell>
          <cell r="C329">
            <v>248454.682</v>
          </cell>
          <cell r="D329">
            <v>242739.83100000001</v>
          </cell>
          <cell r="E329">
            <v>241441.962</v>
          </cell>
          <cell r="F329">
            <v>262761.364</v>
          </cell>
          <cell r="G329">
            <v>266776.09999999998</v>
          </cell>
          <cell r="H329">
            <v>294968.696</v>
          </cell>
          <cell r="I329">
            <v>284014.84571000002</v>
          </cell>
          <cell r="J329">
            <v>329771.58400000003</v>
          </cell>
          <cell r="K329">
            <v>299097.315</v>
          </cell>
          <cell r="L329">
            <v>368147</v>
          </cell>
          <cell r="M329">
            <v>288726</v>
          </cell>
          <cell r="N329">
            <v>419793</v>
          </cell>
        </row>
        <row r="330">
          <cell r="A330" t="str">
            <v xml:space="preserve"> </v>
          </cell>
          <cell r="B330">
            <v>10317216.730999999</v>
          </cell>
          <cell r="C330">
            <v>11428755.518999998</v>
          </cell>
          <cell r="D330">
            <v>11267082.115999999</v>
          </cell>
          <cell r="E330">
            <v>11395920.674999997</v>
          </cell>
          <cell r="F330">
            <v>11274245.684</v>
          </cell>
          <cell r="G330">
            <v>42131616.567000002</v>
          </cell>
          <cell r="H330">
            <v>38680811.613999993</v>
          </cell>
          <cell r="I330">
            <v>33173402.437830001</v>
          </cell>
          <cell r="J330">
            <v>39899405.103359997</v>
          </cell>
          <cell r="K330">
            <v>42275390.788000003</v>
          </cell>
          <cell r="L330">
            <v>46286014</v>
          </cell>
          <cell r="M330">
            <v>48543124</v>
          </cell>
          <cell r="N330">
            <v>40369029</v>
          </cell>
        </row>
        <row r="331">
          <cell r="A331" t="str">
            <v xml:space="preserve">      Créances sur  les  B.C.M</v>
          </cell>
          <cell r="B331">
            <v>127686.792</v>
          </cell>
          <cell r="C331">
            <v>248454.682</v>
          </cell>
          <cell r="D331">
            <v>242739.83100000001</v>
          </cell>
          <cell r="E331">
            <v>241441.962</v>
          </cell>
          <cell r="F331">
            <v>262761.364</v>
          </cell>
          <cell r="G331">
            <v>266776.09999999998</v>
          </cell>
          <cell r="H331">
            <v>294968.696</v>
          </cell>
          <cell r="I331">
            <v>284014.84571000002</v>
          </cell>
          <cell r="J331">
            <v>329771.58400000003</v>
          </cell>
          <cell r="K331">
            <v>299097.315</v>
          </cell>
          <cell r="L331">
            <v>368147</v>
          </cell>
          <cell r="M331">
            <v>288726</v>
          </cell>
          <cell r="N331">
            <v>419793</v>
          </cell>
        </row>
        <row r="332">
          <cell r="A332" t="str">
            <v xml:space="preserve">   b) Engagements</v>
          </cell>
          <cell r="B332">
            <v>-5024078.1489999983</v>
          </cell>
          <cell r="C332">
            <v>-4984541.3559999978</v>
          </cell>
          <cell r="D332">
            <v>-5030190.9169999994</v>
          </cell>
          <cell r="E332">
            <v>-4321057.5280000009</v>
          </cell>
          <cell r="F332">
            <v>-4067939.9840000002</v>
          </cell>
          <cell r="G332">
            <v>-59934866.420000002</v>
          </cell>
          <cell r="H332">
            <v>-56338573.459000006</v>
          </cell>
          <cell r="I332">
            <v>-40631226.015150003</v>
          </cell>
          <cell r="J332">
            <v>-54685261.365879998</v>
          </cell>
          <cell r="K332">
            <v>-55108940.155999996</v>
          </cell>
          <cell r="L332">
            <v>-53691838.5</v>
          </cell>
          <cell r="M332">
            <v>-52772656.400000021</v>
          </cell>
          <cell r="N332">
            <v>-51442507</v>
          </cell>
        </row>
        <row r="334">
          <cell r="A334" t="str">
            <v xml:space="preserve">      Encaisses des BCM</v>
          </cell>
          <cell r="B334">
            <v>548331.897</v>
          </cell>
          <cell r="C334">
            <v>664838.45900000003</v>
          </cell>
          <cell r="D334">
            <v>765340.08100000001</v>
          </cell>
          <cell r="E334">
            <v>928890.25699999998</v>
          </cell>
          <cell r="F334">
            <v>1062010</v>
          </cell>
          <cell r="G334">
            <v>2158643</v>
          </cell>
          <cell r="H334">
            <v>847621</v>
          </cell>
          <cell r="I334">
            <v>1409770</v>
          </cell>
          <cell r="J334">
            <v>1816666</v>
          </cell>
          <cell r="K334">
            <v>1982284</v>
          </cell>
          <cell r="L334">
            <v>1957423</v>
          </cell>
          <cell r="M334">
            <v>2025700</v>
          </cell>
          <cell r="N334">
            <v>1853928</v>
          </cell>
        </row>
        <row r="335">
          <cell r="A335" t="str">
            <v xml:space="preserve">      Dépôts des B.C.M</v>
          </cell>
          <cell r="B335">
            <v>1147125.933</v>
          </cell>
          <cell r="C335">
            <v>1014829.58</v>
          </cell>
          <cell r="D335">
            <v>890751.87600000005</v>
          </cell>
          <cell r="E335">
            <v>1319629.6609999998</v>
          </cell>
          <cell r="F335">
            <v>1158072.5959999999</v>
          </cell>
          <cell r="G335">
            <v>971280.33100000001</v>
          </cell>
          <cell r="H335">
            <v>673850.929</v>
          </cell>
          <cell r="I335">
            <v>2338656.0975299999</v>
          </cell>
          <cell r="J335">
            <v>1172793.68</v>
          </cell>
          <cell r="K335">
            <v>1420646.713</v>
          </cell>
          <cell r="L335">
            <v>1762645</v>
          </cell>
          <cell r="M335">
            <v>3010784</v>
          </cell>
          <cell r="N335">
            <v>2896200</v>
          </cell>
        </row>
        <row r="336">
          <cell r="A336" t="str">
            <v xml:space="preserve">      Autres   engagements  non classifiés</v>
          </cell>
          <cell r="B336">
            <v>-6719535.9789999984</v>
          </cell>
          <cell r="C336">
            <v>-6664209.3949999977</v>
          </cell>
          <cell r="D336">
            <v>-6686282.8739999998</v>
          </cell>
          <cell r="E336">
            <v>-6569577.4460000005</v>
          </cell>
          <cell r="F336">
            <v>-6288022.5800000001</v>
          </cell>
          <cell r="G336">
            <v>-63064789.751000002</v>
          </cell>
          <cell r="H336">
            <v>-57860045.388000004</v>
          </cell>
          <cell r="I336">
            <v>-44379652.112680003</v>
          </cell>
          <cell r="J336">
            <v>-57674721.045879997</v>
          </cell>
          <cell r="K336">
            <v>-58511870.868999995</v>
          </cell>
          <cell r="L336">
            <v>-57411906.5</v>
          </cell>
          <cell r="M336">
            <v>-57809140.400000021</v>
          </cell>
          <cell r="N336">
            <v>-56192635</v>
          </cell>
        </row>
        <row r="337">
          <cell r="A337" t="str">
            <v xml:space="preserve">      Dépôts des B.C.M</v>
          </cell>
          <cell r="B337">
            <v>1147125.933</v>
          </cell>
          <cell r="C337">
            <v>1014829.58</v>
          </cell>
          <cell r="D337">
            <v>890751.87600000005</v>
          </cell>
          <cell r="E337">
            <v>1319629.6609999998</v>
          </cell>
          <cell r="F337">
            <v>1158072.5959999999</v>
          </cell>
          <cell r="G337">
            <v>971280.33100000001</v>
          </cell>
          <cell r="H337">
            <v>673850.929</v>
          </cell>
          <cell r="I337">
            <v>2338656.0975299999</v>
          </cell>
          <cell r="J337">
            <v>1172793.68</v>
          </cell>
          <cell r="K337">
            <v>1420646.713</v>
          </cell>
          <cell r="L337">
            <v>1762645</v>
          </cell>
          <cell r="M337">
            <v>3010784</v>
          </cell>
          <cell r="N337">
            <v>2896200</v>
          </cell>
        </row>
        <row r="338">
          <cell r="A338" t="str">
            <v xml:space="preserve">        2. Banques Commerciales  (b-a)</v>
          </cell>
          <cell r="B338">
            <v>-2655409.6749999993</v>
          </cell>
          <cell r="C338">
            <v>-3244250.2469999995</v>
          </cell>
          <cell r="D338">
            <v>-4162161.176</v>
          </cell>
          <cell r="E338">
            <v>-5519245.8880000003</v>
          </cell>
          <cell r="F338">
            <v>-5520956.9450000003</v>
          </cell>
          <cell r="G338">
            <v>-9957985.8580000028</v>
          </cell>
          <cell r="H338">
            <v>-8256033.705000001</v>
          </cell>
          <cell r="I338">
            <v>-9603948.6819999963</v>
          </cell>
          <cell r="J338">
            <v>-10870408.580999998</v>
          </cell>
          <cell r="K338">
            <v>-11591626</v>
          </cell>
          <cell r="L338">
            <v>-15341233</v>
          </cell>
          <cell r="M338">
            <v>-16206411</v>
          </cell>
          <cell r="N338">
            <v>-16088486</v>
          </cell>
        </row>
        <row r="340">
          <cell r="A340" t="str">
            <v xml:space="preserve">    a) Avoirs</v>
          </cell>
          <cell r="B340">
            <v>3621556.6379999993</v>
          </cell>
          <cell r="C340">
            <v>4294824.5389999999</v>
          </cell>
          <cell r="D340">
            <v>5236138.6540000001</v>
          </cell>
          <cell r="E340">
            <v>6473699.2860000003</v>
          </cell>
          <cell r="F340">
            <v>6657762.6380000003</v>
          </cell>
          <cell r="G340">
            <v>13692264.977000002</v>
          </cell>
          <cell r="H340">
            <v>13689565.08</v>
          </cell>
          <cell r="I340">
            <v>14025096.630999997</v>
          </cell>
          <cell r="J340">
            <v>15844258.673999999</v>
          </cell>
          <cell r="K340">
            <v>17189678</v>
          </cell>
          <cell r="L340">
            <v>20085136</v>
          </cell>
          <cell r="M340">
            <v>22272937</v>
          </cell>
          <cell r="N340">
            <v>19279183</v>
          </cell>
        </row>
        <row r="342">
          <cell r="A342" t="str">
            <v xml:space="preserve">           Réseves des Banques</v>
          </cell>
          <cell r="B342">
            <v>1701527.0469999998</v>
          </cell>
          <cell r="C342">
            <v>1786624.0790000001</v>
          </cell>
          <cell r="D342">
            <v>1646964.33</v>
          </cell>
          <cell r="E342">
            <v>2471438.0839999998</v>
          </cell>
          <cell r="F342">
            <v>2401429.9550000001</v>
          </cell>
          <cell r="G342">
            <v>3421631.7620000001</v>
          </cell>
          <cell r="H342">
            <v>2222976.0219999999</v>
          </cell>
          <cell r="I342">
            <v>3538937.8689999999</v>
          </cell>
          <cell r="J342">
            <v>3210634.6910000001</v>
          </cell>
          <cell r="K342">
            <v>3795188</v>
          </cell>
          <cell r="L342">
            <v>4505308</v>
          </cell>
          <cell r="M342">
            <v>5688302</v>
          </cell>
          <cell r="N342">
            <v>5407978</v>
          </cell>
        </row>
        <row r="343">
          <cell r="A343" t="str">
            <v xml:space="preserve">          Autres avoirs non classiés</v>
          </cell>
          <cell r="B343">
            <v>1920029.5909999998</v>
          </cell>
          <cell r="C343">
            <v>2508200.4599999995</v>
          </cell>
          <cell r="D343">
            <v>3589174.324</v>
          </cell>
          <cell r="E343">
            <v>4002261.2020000005</v>
          </cell>
          <cell r="F343">
            <v>4256332.6830000002</v>
          </cell>
          <cell r="G343">
            <v>10270633.215000002</v>
          </cell>
          <cell r="H343">
            <v>11466589.058</v>
          </cell>
          <cell r="I343">
            <v>10486158.761999998</v>
          </cell>
          <cell r="J343">
            <v>12633623.982999999</v>
          </cell>
          <cell r="K343">
            <v>13394490</v>
          </cell>
          <cell r="L343">
            <v>15579828</v>
          </cell>
          <cell r="M343">
            <v>16584635</v>
          </cell>
          <cell r="N343">
            <v>13871205</v>
          </cell>
        </row>
        <row r="344">
          <cell r="A344" t="str">
            <v xml:space="preserve">           Réseves des Banques</v>
          </cell>
          <cell r="B344">
            <v>1701527.0469999998</v>
          </cell>
          <cell r="C344">
            <v>1786624.0790000001</v>
          </cell>
          <cell r="D344">
            <v>1646964.33</v>
          </cell>
          <cell r="E344">
            <v>2471438.0839999998</v>
          </cell>
          <cell r="F344">
            <v>2401429.9550000001</v>
          </cell>
          <cell r="G344">
            <v>3421631.7620000001</v>
          </cell>
          <cell r="H344">
            <v>2222976.0219999999</v>
          </cell>
          <cell r="I344">
            <v>3538937.8689999999</v>
          </cell>
          <cell r="J344">
            <v>3210634.6910000001</v>
          </cell>
          <cell r="K344">
            <v>3795188</v>
          </cell>
          <cell r="L344">
            <v>4505308</v>
          </cell>
          <cell r="M344">
            <v>5688302</v>
          </cell>
          <cell r="N344">
            <v>5407978</v>
          </cell>
        </row>
        <row r="345">
          <cell r="A345" t="str">
            <v xml:space="preserve">    b) E ngagements </v>
          </cell>
          <cell r="B345">
            <v>966146.96299999999</v>
          </cell>
          <cell r="C345">
            <v>1050574.2920000001</v>
          </cell>
          <cell r="D345">
            <v>1073977.4780000001</v>
          </cell>
          <cell r="E345">
            <v>954453.39800000004</v>
          </cell>
          <cell r="F345">
            <v>1136805.6930000002</v>
          </cell>
          <cell r="G345">
            <v>3734279.1189999999</v>
          </cell>
          <cell r="H345">
            <v>5433531.3749999991</v>
          </cell>
          <cell r="I345">
            <v>4421147.949</v>
          </cell>
          <cell r="J345">
            <v>4973850.0930000003</v>
          </cell>
          <cell r="K345">
            <v>5598052</v>
          </cell>
          <cell r="L345">
            <v>4743903</v>
          </cell>
          <cell r="M345">
            <v>6066526</v>
          </cell>
          <cell r="N345">
            <v>3190697</v>
          </cell>
        </row>
        <row r="346">
          <cell r="A346" t="str">
            <v xml:space="preserve"> </v>
          </cell>
          <cell r="B346" t="str">
            <v xml:space="preserve"> </v>
          </cell>
          <cell r="C346" t="str">
            <v xml:space="preserve"> </v>
          </cell>
          <cell r="D346" t="str">
            <v xml:space="preserve"> </v>
          </cell>
          <cell r="E346" t="str">
            <v xml:space="preserve"> </v>
          </cell>
          <cell r="F346" t="str">
            <v xml:space="preserve"> </v>
          </cell>
          <cell r="G346" t="str">
            <v xml:space="preserve"> </v>
          </cell>
          <cell r="H346" t="str">
            <v xml:space="preserve"> </v>
          </cell>
          <cell r="I346" t="str">
            <v xml:space="preserve"> </v>
          </cell>
          <cell r="J346" t="str">
            <v xml:space="preserve"> </v>
          </cell>
          <cell r="K346" t="str">
            <v xml:space="preserve"> </v>
          </cell>
          <cell r="L346" t="str">
            <v xml:space="preserve"> </v>
          </cell>
          <cell r="M346" t="str">
            <v xml:space="preserve"> </v>
          </cell>
          <cell r="N346" t="str">
            <v xml:space="preserve"> </v>
          </cell>
        </row>
        <row r="347">
          <cell r="A347" t="str">
            <v xml:space="preserve">          Crédit de la banque Centrale</v>
          </cell>
          <cell r="B347">
            <v>166549.09299999999</v>
          </cell>
          <cell r="C347">
            <v>156505.486</v>
          </cell>
          <cell r="D347">
            <v>185979.73699999999</v>
          </cell>
          <cell r="E347">
            <v>243162.52299999999</v>
          </cell>
          <cell r="F347">
            <v>268234.88900000002</v>
          </cell>
          <cell r="G347">
            <v>318699.53899999999</v>
          </cell>
          <cell r="H347">
            <v>714444.14599999995</v>
          </cell>
          <cell r="I347">
            <v>887152.04299999995</v>
          </cell>
          <cell r="J347">
            <v>940968.31099999999</v>
          </cell>
          <cell r="K347">
            <v>1098378</v>
          </cell>
          <cell r="L347">
            <v>373088</v>
          </cell>
          <cell r="M347">
            <v>895740</v>
          </cell>
          <cell r="N347">
            <v>622118</v>
          </cell>
        </row>
        <row r="348">
          <cell r="A348" t="str">
            <v xml:space="preserve">          Autres engagements non classifiés</v>
          </cell>
          <cell r="B348">
            <v>799597.87</v>
          </cell>
          <cell r="C348">
            <v>894068.8060000001</v>
          </cell>
          <cell r="D348">
            <v>887997.74100000004</v>
          </cell>
          <cell r="E348">
            <v>711290.87500000012</v>
          </cell>
          <cell r="F348">
            <v>868570.80400000012</v>
          </cell>
          <cell r="G348">
            <v>3415579.58</v>
          </cell>
          <cell r="H348">
            <v>4719087.2289999994</v>
          </cell>
          <cell r="I348">
            <v>3533995.906</v>
          </cell>
          <cell r="J348">
            <v>4032881.7820000001</v>
          </cell>
          <cell r="K348">
            <v>4499674</v>
          </cell>
          <cell r="L348">
            <v>4370815</v>
          </cell>
          <cell r="M348">
            <v>5170786</v>
          </cell>
          <cell r="N348">
            <v>2568579</v>
          </cell>
        </row>
        <row r="349">
          <cell r="A349" t="str">
            <v xml:space="preserve">          Crédit de la banque Centrale</v>
          </cell>
          <cell r="B349">
            <v>166549.09299999999</v>
          </cell>
          <cell r="C349">
            <v>156505.486</v>
          </cell>
          <cell r="D349">
            <v>185979.73699999999</v>
          </cell>
          <cell r="E349">
            <v>243162.52299999999</v>
          </cell>
          <cell r="F349">
            <v>268234.88900000002</v>
          </cell>
          <cell r="G349">
            <v>318699.53899999999</v>
          </cell>
          <cell r="H349">
            <v>714444.14599999995</v>
          </cell>
          <cell r="I349">
            <v>887152.04299999995</v>
          </cell>
          <cell r="J349">
            <v>940968.31099999999</v>
          </cell>
          <cell r="K349">
            <v>1098378</v>
          </cell>
          <cell r="L349">
            <v>373088</v>
          </cell>
          <cell r="M349">
            <v>895740</v>
          </cell>
          <cell r="N349">
            <v>622118</v>
          </cell>
        </row>
        <row r="350">
          <cell r="A350">
            <v>37764.390876041667</v>
          </cell>
          <cell r="B350">
            <v>799597.87</v>
          </cell>
          <cell r="C350">
            <v>894068.8060000001</v>
          </cell>
          <cell r="D350">
            <v>887997.74100000004</v>
          </cell>
          <cell r="E350">
            <v>711290.87500000012</v>
          </cell>
          <cell r="F350">
            <v>868570.80400000012</v>
          </cell>
          <cell r="G350">
            <v>3415579.58</v>
          </cell>
          <cell r="H350">
            <v>4719087.2289999994</v>
          </cell>
          <cell r="I350">
            <v>3533995.906</v>
          </cell>
          <cell r="J350">
            <v>4032881.7820000001</v>
          </cell>
          <cell r="K350">
            <v>4499674</v>
          </cell>
          <cell r="L350">
            <v>4370815</v>
          </cell>
          <cell r="M350">
            <v>5170786</v>
          </cell>
          <cell r="N350">
            <v>2568579</v>
          </cell>
        </row>
        <row r="351">
          <cell r="A351" t="str">
            <v xml:space="preserve"> </v>
          </cell>
        </row>
        <row r="352">
          <cell r="A352">
            <v>37609.873506944445</v>
          </cell>
        </row>
        <row r="353">
          <cell r="A353" t="str">
            <v/>
          </cell>
        </row>
        <row r="363">
          <cell r="A363" t="str">
            <v>BANQUE CENTRALE DU CONGO</v>
          </cell>
        </row>
        <row r="364">
          <cell r="A364" t="str">
            <v>DIRECTION  DES ETUDES</v>
          </cell>
        </row>
        <row r="365">
          <cell r="A365" t="str">
            <v>BANQUE CENTRALE DU CONGO</v>
          </cell>
          <cell r="B365" t="str">
            <v>LIQUIDITES MONETAIRES ET QUASI - MONETAIRES</v>
          </cell>
        </row>
        <row r="366">
          <cell r="A366" t="str">
            <v>DIRECTION  DES ETUDES</v>
          </cell>
          <cell r="B366" t="str">
            <v>(en FC )</v>
          </cell>
        </row>
        <row r="367">
          <cell r="B367" t="str">
            <v>LIQUIDITES MONETAIRES ET QUASI - MONETAIRES</v>
          </cell>
          <cell r="C367" t="str">
            <v xml:space="preserve"> </v>
          </cell>
          <cell r="E367" t="str">
            <v xml:space="preserve"> </v>
          </cell>
        </row>
        <row r="368">
          <cell r="B368">
            <v>2000</v>
          </cell>
          <cell r="D368" t="str">
            <v xml:space="preserve"> </v>
          </cell>
          <cell r="E368">
            <v>2001</v>
          </cell>
          <cell r="F368" t="str">
            <v xml:space="preserve"> </v>
          </cell>
        </row>
        <row r="369">
          <cell r="B369" t="str">
            <v>DECEMBRE</v>
          </cell>
          <cell r="C369" t="str">
            <v>JANVIER</v>
          </cell>
          <cell r="D369" t="str">
            <v>FEVRIER</v>
          </cell>
          <cell r="E369" t="str">
            <v>MARS</v>
          </cell>
          <cell r="F369" t="str">
            <v>AVRIL</v>
          </cell>
          <cell r="G369" t="str">
            <v>MAI</v>
          </cell>
          <cell r="H369" t="str">
            <v>JUIN</v>
          </cell>
          <cell r="I369" t="str">
            <v>JUILLET</v>
          </cell>
          <cell r="J369" t="str">
            <v>AOUT</v>
          </cell>
          <cell r="K369" t="str">
            <v>SEPTEMBRE</v>
          </cell>
          <cell r="L369" t="str">
            <v>OCTOBRE (1)</v>
          </cell>
          <cell r="M369" t="str">
            <v>NOVEMBRE</v>
          </cell>
          <cell r="N369" t="str">
            <v>DECEMBRE</v>
          </cell>
        </row>
        <row r="370">
          <cell r="B370">
            <v>2000</v>
          </cell>
          <cell r="D370" t="str">
            <v xml:space="preserve"> </v>
          </cell>
          <cell r="E370">
            <v>2001</v>
          </cell>
          <cell r="F370" t="str">
            <v xml:space="preserve"> </v>
          </cell>
        </row>
        <row r="371">
          <cell r="A371" t="str">
            <v xml:space="preserve"> A  .  Circulation Fiduciaire hors banques (1-2-3 )</v>
          </cell>
          <cell r="B371">
            <v>15962788.909999998</v>
          </cell>
          <cell r="C371">
            <v>17756382.151000001</v>
          </cell>
          <cell r="D371">
            <v>19639828.948999997</v>
          </cell>
          <cell r="E371">
            <v>21853323.960000001</v>
          </cell>
          <cell r="F371">
            <v>24815031.405000001</v>
          </cell>
          <cell r="G371">
            <v>26482577.335999999</v>
          </cell>
          <cell r="H371">
            <v>29764564.851</v>
          </cell>
          <cell r="I371">
            <v>30527124.968109999</v>
          </cell>
          <cell r="J371">
            <v>30672357.359999999</v>
          </cell>
          <cell r="K371">
            <v>29950667.195000004</v>
          </cell>
          <cell r="L371">
            <v>29796004</v>
          </cell>
          <cell r="M371">
            <v>0</v>
          </cell>
          <cell r="N371">
            <v>0</v>
          </cell>
        </row>
        <row r="373">
          <cell r="A373" t="str">
            <v xml:space="preserve">       (1)   Emission monétaire </v>
          </cell>
          <cell r="B373">
            <v>17619660.831999999</v>
          </cell>
          <cell r="C373">
            <v>20119943.561999999</v>
          </cell>
          <cell r="D373">
            <v>22286142.050999999</v>
          </cell>
          <cell r="E373">
            <v>24263140.480999999</v>
          </cell>
          <cell r="F373">
            <v>27314418.243000001</v>
          </cell>
          <cell r="G373">
            <v>30302829.359999999</v>
          </cell>
          <cell r="H373">
            <v>32280821.710000001</v>
          </cell>
          <cell r="I373">
            <v>34174817.913759999</v>
          </cell>
          <cell r="J373">
            <v>34996802.785999998</v>
          </cell>
          <cell r="K373">
            <v>34996202.744000003</v>
          </cell>
          <cell r="L373">
            <v>34978487</v>
          </cell>
          <cell r="M373">
            <v>0</v>
          </cell>
          <cell r="N373">
            <v>0</v>
          </cell>
        </row>
        <row r="374">
          <cell r="A374" t="str">
            <v xml:space="preserve">       (2)      Encaisses B.C.C</v>
          </cell>
          <cell r="B374">
            <v>-1108540.0249999999</v>
          </cell>
          <cell r="C374">
            <v>-1698722.952</v>
          </cell>
          <cell r="D374">
            <v>-1880973.0209999999</v>
          </cell>
          <cell r="E374">
            <v>-1480926.264</v>
          </cell>
          <cell r="F374">
            <v>-1437376.838</v>
          </cell>
          <cell r="G374">
            <v>-1661609.024</v>
          </cell>
          <cell r="H374">
            <v>-1668635.8589999999</v>
          </cell>
          <cell r="I374">
            <v>-2237922.9456500001</v>
          </cell>
          <cell r="J374">
            <v>-2507779.426</v>
          </cell>
          <cell r="K374">
            <v>-3063251.5490000001</v>
          </cell>
          <cell r="L374">
            <v>-3225060</v>
          </cell>
          <cell r="M374">
            <v>0</v>
          </cell>
          <cell r="N374">
            <v>0</v>
          </cell>
        </row>
        <row r="375">
          <cell r="A375" t="str">
            <v xml:space="preserve">       (3)      Encaisses B.C.M</v>
          </cell>
          <cell r="B375">
            <v>-548331.897</v>
          </cell>
          <cell r="C375">
            <v>-664838.45900000003</v>
          </cell>
          <cell r="D375">
            <v>-765340.08100000001</v>
          </cell>
          <cell r="E375">
            <v>-928890.25699999998</v>
          </cell>
          <cell r="F375">
            <v>-1062010</v>
          </cell>
          <cell r="G375">
            <v>-2158643</v>
          </cell>
          <cell r="H375">
            <v>-847621</v>
          </cell>
          <cell r="I375">
            <v>-1409770</v>
          </cell>
          <cell r="J375">
            <v>-1816666</v>
          </cell>
          <cell r="K375">
            <v>-1982284</v>
          </cell>
          <cell r="L375">
            <v>-1957423</v>
          </cell>
          <cell r="M375">
            <v>0</v>
          </cell>
          <cell r="N375">
            <v>0</v>
          </cell>
        </row>
        <row r="376">
          <cell r="A376" t="str">
            <v xml:space="preserve">       (2)      Encaisses B.C.C</v>
          </cell>
          <cell r="B376">
            <v>-1108540.0249999999</v>
          </cell>
          <cell r="C376">
            <v>-1698722.952</v>
          </cell>
          <cell r="D376">
            <v>-1880973.0209999999</v>
          </cell>
          <cell r="E376">
            <v>-1480926.264</v>
          </cell>
          <cell r="F376">
            <v>-1437376.838</v>
          </cell>
          <cell r="G376">
            <v>-1661609.024</v>
          </cell>
          <cell r="H376">
            <v>-1668635.8589999999</v>
          </cell>
          <cell r="I376">
            <v>-2237922.9456500001</v>
          </cell>
          <cell r="J376">
            <v>-2507779.426</v>
          </cell>
          <cell r="K376">
            <v>-3063251.5490000001</v>
          </cell>
          <cell r="L376">
            <v>-3225060</v>
          </cell>
          <cell r="M376">
            <v>-4244272</v>
          </cell>
          <cell r="N376">
            <v>-2871087</v>
          </cell>
        </row>
        <row r="377">
          <cell r="A377" t="str">
            <v>B.  Monnaie scripturale</v>
          </cell>
          <cell r="B377">
            <v>7595275.0829999996</v>
          </cell>
          <cell r="C377">
            <v>7763711.9610000001</v>
          </cell>
          <cell r="D377">
            <v>7762686.9100000001</v>
          </cell>
          <cell r="E377">
            <v>9479512.4920000006</v>
          </cell>
          <cell r="F377">
            <v>8613850.4220000003</v>
          </cell>
          <cell r="G377">
            <v>37264529.608999997</v>
          </cell>
          <cell r="H377">
            <v>36992460.486999996</v>
          </cell>
          <cell r="I377">
            <v>33652569.768429995</v>
          </cell>
          <cell r="J377">
            <v>39138918.942450002</v>
          </cell>
          <cell r="K377">
            <v>40300405.834999993</v>
          </cell>
          <cell r="L377">
            <v>41974280</v>
          </cell>
          <cell r="M377">
            <v>0</v>
          </cell>
          <cell r="N377">
            <v>0</v>
          </cell>
        </row>
        <row r="379">
          <cell r="A379" t="str">
            <v xml:space="preserve">Dépôts à vue en MN </v>
          </cell>
          <cell r="B379">
            <v>2594432.9470000002</v>
          </cell>
          <cell r="C379">
            <v>2887929.6979999994</v>
          </cell>
          <cell r="D379">
            <v>2942514.6700000004</v>
          </cell>
          <cell r="E379">
            <v>3699739.5349999997</v>
          </cell>
          <cell r="F379">
            <v>3377181.3839999996</v>
          </cell>
          <cell r="G379">
            <v>4350520.1529999999</v>
          </cell>
          <cell r="H379">
            <v>4468389.8760000002</v>
          </cell>
          <cell r="I379">
            <v>6485254.4748899993</v>
          </cell>
          <cell r="J379">
            <v>6110959.1524499999</v>
          </cell>
          <cell r="K379">
            <v>5965482.1679999996</v>
          </cell>
          <cell r="L379">
            <v>7058347</v>
          </cell>
          <cell r="M379">
            <v>0</v>
          </cell>
          <cell r="N379">
            <v>0</v>
          </cell>
        </row>
        <row r="380">
          <cell r="A380" t="str">
            <v xml:space="preserve">           B.C.C</v>
          </cell>
          <cell r="B380">
            <v>433570.24800000002</v>
          </cell>
          <cell r="C380">
            <v>335367.20400000003</v>
          </cell>
          <cell r="D380">
            <v>324176.359</v>
          </cell>
          <cell r="E380">
            <v>322921.40499999997</v>
          </cell>
          <cell r="F380">
            <v>-48728.671000000002</v>
          </cell>
          <cell r="G380">
            <v>909152.37499999988</v>
          </cell>
          <cell r="H380">
            <v>347287.22000000003</v>
          </cell>
          <cell r="I380">
            <v>1414449.0158899999</v>
          </cell>
          <cell r="J380">
            <v>1497031.89745</v>
          </cell>
          <cell r="K380">
            <v>422757.16799999995</v>
          </cell>
          <cell r="L380">
            <v>594995</v>
          </cell>
          <cell r="M380">
            <v>0</v>
          </cell>
          <cell r="N380">
            <v>0</v>
          </cell>
        </row>
        <row r="381">
          <cell r="A381" t="str">
            <v xml:space="preserve">           B.C.M</v>
          </cell>
          <cell r="B381">
            <v>2160862.699</v>
          </cell>
          <cell r="C381">
            <v>2552562.4939999995</v>
          </cell>
          <cell r="D381">
            <v>2618338.3110000002</v>
          </cell>
          <cell r="E381">
            <v>3376818.13</v>
          </cell>
          <cell r="F381">
            <v>3425910.0549999997</v>
          </cell>
          <cell r="G381">
            <v>3441367.7780000004</v>
          </cell>
          <cell r="H381">
            <v>4121102.6560000004</v>
          </cell>
          <cell r="I381">
            <v>5070805.4589999998</v>
          </cell>
          <cell r="J381">
            <v>4613927.2549999999</v>
          </cell>
          <cell r="K381">
            <v>5542725</v>
          </cell>
          <cell r="L381">
            <v>6463352</v>
          </cell>
          <cell r="M381">
            <v>0</v>
          </cell>
          <cell r="N381">
            <v>0</v>
          </cell>
        </row>
        <row r="382">
          <cell r="A382" t="str">
            <v xml:space="preserve">           B.C.C</v>
          </cell>
          <cell r="B382">
            <v>433570.24800000002</v>
          </cell>
          <cell r="C382">
            <v>335367.20400000003</v>
          </cell>
          <cell r="D382">
            <v>324176.359</v>
          </cell>
          <cell r="E382">
            <v>322921.40499999997</v>
          </cell>
          <cell r="F382">
            <v>-48728.671000000002</v>
          </cell>
          <cell r="G382">
            <v>909152.37499999988</v>
          </cell>
          <cell r="H382">
            <v>347287.22000000003</v>
          </cell>
          <cell r="I382">
            <v>1414449.0158899999</v>
          </cell>
          <cell r="J382">
            <v>1497031.89745</v>
          </cell>
          <cell r="K382">
            <v>422757.16799999995</v>
          </cell>
          <cell r="L382">
            <v>594995</v>
          </cell>
          <cell r="M382">
            <v>765093</v>
          </cell>
          <cell r="N382">
            <v>2773686</v>
          </cell>
        </row>
        <row r="383">
          <cell r="A383" t="str">
            <v>Dépôts  à terme en MN et dépôts  en devises des résidents</v>
          </cell>
          <cell r="B383">
            <v>3446502.7649999997</v>
          </cell>
          <cell r="C383">
            <v>3292610.2950000004</v>
          </cell>
          <cell r="D383">
            <v>3404324.36</v>
          </cell>
          <cell r="E383">
            <v>4135921.1230000001</v>
          </cell>
          <cell r="F383">
            <v>3724653.2959999996</v>
          </cell>
          <cell r="G383">
            <v>23349679.807</v>
          </cell>
          <cell r="H383">
            <v>24022331.577999998</v>
          </cell>
          <cell r="I383">
            <v>20466701.029539999</v>
          </cell>
          <cell r="J383">
            <v>24641225.136000004</v>
          </cell>
          <cell r="K383">
            <v>25541415.991999999</v>
          </cell>
          <cell r="L383">
            <v>26146872</v>
          </cell>
          <cell r="M383">
            <v>0</v>
          </cell>
          <cell r="N383">
            <v>0</v>
          </cell>
        </row>
        <row r="385">
          <cell r="A385" t="str">
            <v xml:space="preserve">        1. Dépôts à terme MN </v>
          </cell>
          <cell r="B385">
            <v>358.23599999999999</v>
          </cell>
          <cell r="C385">
            <v>4123.9740000000002</v>
          </cell>
          <cell r="D385">
            <v>18596.653000000002</v>
          </cell>
          <cell r="E385">
            <v>4466.0779999999995</v>
          </cell>
          <cell r="F385">
            <v>46121.882999999994</v>
          </cell>
          <cell r="G385">
            <v>19062.079000000002</v>
          </cell>
          <cell r="H385">
            <v>84205.850999999995</v>
          </cell>
          <cell r="I385">
            <v>9632.8960000000006</v>
          </cell>
          <cell r="J385">
            <v>6975</v>
          </cell>
          <cell r="K385">
            <v>14748</v>
          </cell>
          <cell r="L385">
            <v>102828</v>
          </cell>
          <cell r="M385">
            <v>0</v>
          </cell>
          <cell r="N385">
            <v>0</v>
          </cell>
        </row>
        <row r="386">
          <cell r="A386" t="str">
            <v xml:space="preserve">             B.C.C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</row>
        <row r="387">
          <cell r="A387" t="str">
            <v xml:space="preserve">             B.C.M</v>
          </cell>
          <cell r="B387">
            <v>358.23599999999999</v>
          </cell>
          <cell r="C387">
            <v>4123.9740000000002</v>
          </cell>
          <cell r="D387">
            <v>18596.653000000002</v>
          </cell>
          <cell r="E387">
            <v>4466.0779999999995</v>
          </cell>
          <cell r="F387">
            <v>46121.882999999994</v>
          </cell>
          <cell r="G387">
            <v>19062.079000000002</v>
          </cell>
          <cell r="H387">
            <v>84205.850999999995</v>
          </cell>
          <cell r="I387">
            <v>9632.8960000000006</v>
          </cell>
          <cell r="J387">
            <v>6975</v>
          </cell>
          <cell r="K387">
            <v>14748</v>
          </cell>
          <cell r="L387">
            <v>102828</v>
          </cell>
          <cell r="M387">
            <v>0</v>
          </cell>
          <cell r="N387">
            <v>0</v>
          </cell>
        </row>
        <row r="388">
          <cell r="A388" t="str">
            <v xml:space="preserve">        2. Dépôts en devises des résidents</v>
          </cell>
          <cell r="B388">
            <v>3446144.5289999996</v>
          </cell>
          <cell r="C388">
            <v>3288486.3210000005</v>
          </cell>
          <cell r="D388">
            <v>3385727.7069999999</v>
          </cell>
          <cell r="E388">
            <v>4131455.0449999999</v>
          </cell>
          <cell r="F388">
            <v>3678531.4129999997</v>
          </cell>
          <cell r="G388">
            <v>23330617.728</v>
          </cell>
          <cell r="H388">
            <v>23938125.726999998</v>
          </cell>
          <cell r="I388">
            <v>20457068.133539997</v>
          </cell>
          <cell r="J388">
            <v>24634250.136000004</v>
          </cell>
          <cell r="K388">
            <v>25526667.991999999</v>
          </cell>
          <cell r="L388">
            <v>26044044</v>
          </cell>
          <cell r="M388">
            <v>0</v>
          </cell>
          <cell r="N388">
            <v>0</v>
          </cell>
        </row>
        <row r="389">
          <cell r="A389" t="str">
            <v xml:space="preserve">            B.C.C</v>
          </cell>
          <cell r="B389">
            <v>1286657.8259999999</v>
          </cell>
          <cell r="C389">
            <v>1288478.952</v>
          </cell>
          <cell r="D389">
            <v>1292271.561</v>
          </cell>
          <cell r="E389">
            <v>1246162.517</v>
          </cell>
          <cell r="F389">
            <v>1248142.784</v>
          </cell>
          <cell r="G389">
            <v>8704068.8409999982</v>
          </cell>
          <cell r="H389">
            <v>7652780.2879999997</v>
          </cell>
          <cell r="I389">
            <v>5909294.5125399996</v>
          </cell>
          <cell r="J389">
            <v>7461123.2490000008</v>
          </cell>
          <cell r="K389">
            <v>7801447.9919999996</v>
          </cell>
          <cell r="L389">
            <v>7801933</v>
          </cell>
          <cell r="M389">
            <v>0</v>
          </cell>
          <cell r="N389">
            <v>0</v>
          </cell>
        </row>
        <row r="390">
          <cell r="A390" t="str">
            <v xml:space="preserve">            B.C.M</v>
          </cell>
          <cell r="B390">
            <v>2159486.7029999997</v>
          </cell>
          <cell r="C390">
            <v>2000007.3690000002</v>
          </cell>
          <cell r="D390">
            <v>2093456.1459999999</v>
          </cell>
          <cell r="E390">
            <v>2885292.5279999999</v>
          </cell>
          <cell r="F390">
            <v>2430388.6289999997</v>
          </cell>
          <cell r="G390">
            <v>14626548.887</v>
          </cell>
          <cell r="H390">
            <v>16285345.438999999</v>
          </cell>
          <cell r="I390">
            <v>14547773.620999999</v>
          </cell>
          <cell r="J390">
            <v>17173126.887000002</v>
          </cell>
          <cell r="K390">
            <v>17725220</v>
          </cell>
          <cell r="L390">
            <v>18242111</v>
          </cell>
          <cell r="M390">
            <v>0</v>
          </cell>
          <cell r="N390">
            <v>0</v>
          </cell>
        </row>
        <row r="391">
          <cell r="A391" t="str">
            <v xml:space="preserve">            B.C.C</v>
          </cell>
          <cell r="B391">
            <v>1286657.8259999999</v>
          </cell>
          <cell r="C391">
            <v>1288478.952</v>
          </cell>
          <cell r="D391">
            <v>1292271.561</v>
          </cell>
          <cell r="E391">
            <v>1246162.517</v>
          </cell>
          <cell r="F391">
            <v>1248142.784</v>
          </cell>
          <cell r="G391">
            <v>8704068.8409999982</v>
          </cell>
          <cell r="H391">
            <v>7652780.2879999997</v>
          </cell>
          <cell r="I391">
            <v>5909294.5125399996</v>
          </cell>
          <cell r="J391">
            <v>7461123.2490000008</v>
          </cell>
          <cell r="K391">
            <v>7801447.9919999996</v>
          </cell>
          <cell r="L391">
            <v>7801933</v>
          </cell>
          <cell r="M391">
            <v>8001962</v>
          </cell>
          <cell r="N391">
            <v>7637203</v>
          </cell>
        </row>
        <row r="392">
          <cell r="A392" t="str">
            <v>Provisions pour importations</v>
          </cell>
          <cell r="B392">
            <v>1554339.371</v>
          </cell>
          <cell r="C392">
            <v>1583171.9680000001</v>
          </cell>
          <cell r="D392">
            <v>1415847.8800000001</v>
          </cell>
          <cell r="E392">
            <v>1643851.834</v>
          </cell>
          <cell r="F392">
            <v>1512015.7420000001</v>
          </cell>
          <cell r="G392">
            <v>9564329.6490000002</v>
          </cell>
          <cell r="H392">
            <v>8501739.0330000017</v>
          </cell>
          <cell r="I392">
            <v>6700614.2640000004</v>
          </cell>
          <cell r="J392">
            <v>8386734.6540000001</v>
          </cell>
          <cell r="K392">
            <v>8793507.6750000007</v>
          </cell>
          <cell r="L392">
            <v>8769061</v>
          </cell>
          <cell r="M392">
            <v>0</v>
          </cell>
          <cell r="N392">
            <v>0</v>
          </cell>
        </row>
        <row r="393">
          <cell r="A393" t="str">
            <v xml:space="preserve">            B.C.C</v>
          </cell>
          <cell r="B393">
            <v>1224048.82</v>
          </cell>
          <cell r="C393">
            <v>1224048.82</v>
          </cell>
          <cell r="D393">
            <v>1241196.7050000001</v>
          </cell>
          <cell r="E393">
            <v>1226820.905</v>
          </cell>
          <cell r="F393">
            <v>1234909.5020000001</v>
          </cell>
          <cell r="G393">
            <v>8336365.398</v>
          </cell>
          <cell r="H393">
            <v>7367441.7820000015</v>
          </cell>
          <cell r="I393">
            <v>5799724.9500000002</v>
          </cell>
          <cell r="J393">
            <v>7526378.3190000001</v>
          </cell>
          <cell r="K393">
            <v>7762859.6749999998</v>
          </cell>
          <cell r="L393">
            <v>7770171</v>
          </cell>
          <cell r="M393">
            <v>0</v>
          </cell>
          <cell r="N393">
            <v>0</v>
          </cell>
        </row>
        <row r="394">
          <cell r="A394" t="str">
            <v xml:space="preserve">            B.C.M</v>
          </cell>
          <cell r="B394">
            <v>330290.55099999998</v>
          </cell>
          <cell r="C394">
            <v>359123.14799999999</v>
          </cell>
          <cell r="D394">
            <v>174651.17499999999</v>
          </cell>
          <cell r="E394">
            <v>417030.929</v>
          </cell>
          <cell r="F394">
            <v>277106.24</v>
          </cell>
          <cell r="G394">
            <v>1227964.2509999999</v>
          </cell>
          <cell r="H394">
            <v>1134297.2510000002</v>
          </cell>
          <cell r="I394">
            <v>900889.31400000001</v>
          </cell>
          <cell r="J394">
            <v>860356.33500000008</v>
          </cell>
          <cell r="K394">
            <v>1030648</v>
          </cell>
          <cell r="L394">
            <v>998890</v>
          </cell>
          <cell r="M394">
            <v>0</v>
          </cell>
          <cell r="N394">
            <v>0</v>
          </cell>
        </row>
        <row r="395">
          <cell r="A395" t="str">
            <v xml:space="preserve">            B.C.C</v>
          </cell>
          <cell r="B395">
            <v>1224048.82</v>
          </cell>
          <cell r="C395">
            <v>1224048.82</v>
          </cell>
          <cell r="D395">
            <v>1241196.7050000001</v>
          </cell>
          <cell r="E395">
            <v>1226820.905</v>
          </cell>
          <cell r="F395">
            <v>1234909.5020000001</v>
          </cell>
          <cell r="G395">
            <v>8336365.398</v>
          </cell>
          <cell r="H395">
            <v>7367441.7820000015</v>
          </cell>
          <cell r="I395">
            <v>5799724.9500000002</v>
          </cell>
          <cell r="J395">
            <v>7526378.3190000001</v>
          </cell>
          <cell r="K395">
            <v>7762859.6749999998</v>
          </cell>
          <cell r="L395">
            <v>7770171</v>
          </cell>
          <cell r="M395">
            <v>7857984</v>
          </cell>
          <cell r="N395">
            <v>6935743</v>
          </cell>
        </row>
        <row r="396">
          <cell r="A396" t="str">
            <v xml:space="preserve">      TOTAL (A + C)</v>
          </cell>
          <cell r="B396">
            <v>23558063.992999997</v>
          </cell>
          <cell r="C396">
            <v>25520094.112</v>
          </cell>
          <cell r="D396">
            <v>27402515.858999997</v>
          </cell>
          <cell r="E396">
            <v>31332836.452</v>
          </cell>
          <cell r="F396">
            <v>33428881.827</v>
          </cell>
          <cell r="G396">
            <v>63747106.944999993</v>
          </cell>
          <cell r="H396">
            <v>66757025.338</v>
          </cell>
          <cell r="I396">
            <v>64179694.73653999</v>
          </cell>
          <cell r="J396">
            <v>69811276.302450001</v>
          </cell>
          <cell r="K396">
            <v>70251073.030000001</v>
          </cell>
          <cell r="L396">
            <v>71770284</v>
          </cell>
          <cell r="M396">
            <v>0</v>
          </cell>
          <cell r="N396">
            <v>0</v>
          </cell>
        </row>
        <row r="397">
          <cell r="C397" t="str">
            <v xml:space="preserve"> </v>
          </cell>
          <cell r="E397" t="str">
            <v xml:space="preserve"> </v>
          </cell>
        </row>
        <row r="398">
          <cell r="A398" t="str">
            <v xml:space="preserve">      TOTAL (A + C)</v>
          </cell>
          <cell r="B398">
            <v>23558063.992999997</v>
          </cell>
          <cell r="C398">
            <v>25520094.112</v>
          </cell>
          <cell r="D398">
            <v>27402515.858999997</v>
          </cell>
          <cell r="E398">
            <v>31332836.452</v>
          </cell>
          <cell r="F398">
            <v>33428881.827</v>
          </cell>
          <cell r="G398">
            <v>63747106.944999993</v>
          </cell>
          <cell r="H398">
            <v>66757025.338</v>
          </cell>
          <cell r="I398">
            <v>64179694.73653999</v>
          </cell>
          <cell r="J398">
            <v>69811276.302450001</v>
          </cell>
          <cell r="K398">
            <v>70251073.030000001</v>
          </cell>
          <cell r="L398">
            <v>71770284</v>
          </cell>
          <cell r="M398">
            <v>72906122</v>
          </cell>
          <cell r="N398">
            <v>76094587</v>
          </cell>
        </row>
        <row r="399">
          <cell r="A399" t="str">
            <v xml:space="preserve"> </v>
          </cell>
          <cell r="B399" t="str">
            <v>DECEMBRE</v>
          </cell>
          <cell r="C399" t="str">
            <v>JANVIER</v>
          </cell>
          <cell r="D399" t="str">
            <v>FEVRIER</v>
          </cell>
          <cell r="E399" t="str">
            <v>MARS</v>
          </cell>
          <cell r="F399" t="str">
            <v>AVRIL</v>
          </cell>
          <cell r="G399" t="str">
            <v>MAI</v>
          </cell>
          <cell r="H399" t="str">
            <v>JUIN</v>
          </cell>
          <cell r="I399" t="str">
            <v>JUILLET</v>
          </cell>
          <cell r="J399" t="str">
            <v>AOUT</v>
          </cell>
          <cell r="K399" t="str">
            <v>SEPTEMBRE</v>
          </cell>
          <cell r="L399" t="str">
            <v xml:space="preserve">OCTOBRE </v>
          </cell>
          <cell r="M399" t="str">
            <v>NOVEMBRE</v>
          </cell>
          <cell r="N399" t="str">
            <v>DECEMBRE</v>
          </cell>
        </row>
        <row r="400">
          <cell r="A400">
            <v>37224.819686689814</v>
          </cell>
          <cell r="B400" t="str">
            <v>LIQUIDITES MONETAIRES ET QUASI - MONETAIRES</v>
          </cell>
        </row>
        <row r="401">
          <cell r="A401" t="str">
            <v xml:space="preserve"> </v>
          </cell>
          <cell r="B401">
            <v>15962788.909999998</v>
          </cell>
          <cell r="C401">
            <v>17756382.151000001</v>
          </cell>
          <cell r="D401">
            <v>19639828.948999997</v>
          </cell>
          <cell r="E401">
            <v>21853323.960000001</v>
          </cell>
          <cell r="F401">
            <v>24815031.405000001</v>
          </cell>
          <cell r="G401">
            <v>26482577.335999999</v>
          </cell>
          <cell r="H401">
            <v>29764564.851</v>
          </cell>
          <cell r="I401">
            <v>30527124.968109999</v>
          </cell>
          <cell r="J401">
            <v>30672357.359999999</v>
          </cell>
          <cell r="K401">
            <v>29950667.195000004</v>
          </cell>
          <cell r="L401">
            <v>29796004</v>
          </cell>
          <cell r="M401">
            <v>28708515</v>
          </cell>
          <cell r="N401">
            <v>30367988</v>
          </cell>
        </row>
        <row r="402">
          <cell r="A402">
            <v>37558.878196064812</v>
          </cell>
          <cell r="C402" t="str">
            <v/>
          </cell>
          <cell r="E402" t="str">
            <v/>
          </cell>
        </row>
        <row r="403">
          <cell r="A403" t="str">
            <v xml:space="preserve">       (1)   Emission monétaire </v>
          </cell>
          <cell r="B403">
            <v>17619660.831999999</v>
          </cell>
          <cell r="C403">
            <v>20119943.561999999</v>
          </cell>
          <cell r="D403">
            <v>22286142.050999999</v>
          </cell>
          <cell r="E403">
            <v>24263140.480999999</v>
          </cell>
          <cell r="F403">
            <v>27314418.243000001</v>
          </cell>
          <cell r="G403">
            <v>30302829.359999999</v>
          </cell>
          <cell r="H403">
            <v>32280821.710000001</v>
          </cell>
          <cell r="I403">
            <v>34174817.913759999</v>
          </cell>
          <cell r="J403">
            <v>34996802.785999998</v>
          </cell>
          <cell r="K403">
            <v>34996202.744000003</v>
          </cell>
          <cell r="L403">
            <v>34978487</v>
          </cell>
          <cell r="M403">
            <v>34978487</v>
          </cell>
          <cell r="N403">
            <v>35093003</v>
          </cell>
        </row>
        <row r="404">
          <cell r="A404" t="str">
            <v xml:space="preserve">       (2)      Encaisses B.C.C</v>
          </cell>
          <cell r="B404">
            <v>-1108540.0249999999</v>
          </cell>
          <cell r="C404">
            <v>-1698722.952</v>
          </cell>
          <cell r="D404">
            <v>-1880973.0209999999</v>
          </cell>
          <cell r="E404">
            <v>-1480926.264</v>
          </cell>
          <cell r="F404">
            <v>-1437376.838</v>
          </cell>
          <cell r="G404">
            <v>-1661609.024</v>
          </cell>
          <cell r="H404">
            <v>-1668635.8589999999</v>
          </cell>
          <cell r="I404">
            <v>-2237922.9456500001</v>
          </cell>
          <cell r="J404">
            <v>-2507779.426</v>
          </cell>
          <cell r="K404">
            <v>-3063251.5490000001</v>
          </cell>
          <cell r="L404">
            <v>-3225060</v>
          </cell>
          <cell r="M404">
            <v>-4244272</v>
          </cell>
          <cell r="N404">
            <v>-2871087</v>
          </cell>
        </row>
        <row r="405">
          <cell r="A405" t="str">
            <v xml:space="preserve">       (3)      Encaisses B.C.M</v>
          </cell>
          <cell r="B405">
            <v>-548331.897</v>
          </cell>
          <cell r="C405">
            <v>-664838.45900000003</v>
          </cell>
          <cell r="D405">
            <v>-765340.08100000001</v>
          </cell>
          <cell r="E405">
            <v>-928890.25699999998</v>
          </cell>
          <cell r="F405">
            <v>-1062010</v>
          </cell>
          <cell r="G405">
            <v>-2158643</v>
          </cell>
          <cell r="H405">
            <v>-847621</v>
          </cell>
          <cell r="I405">
            <v>-1409770</v>
          </cell>
          <cell r="J405">
            <v>-1816666</v>
          </cell>
          <cell r="K405">
            <v>-1982284</v>
          </cell>
          <cell r="L405">
            <v>-1957423</v>
          </cell>
          <cell r="M405">
            <v>-2025700</v>
          </cell>
          <cell r="N405">
            <v>-1853928</v>
          </cell>
        </row>
        <row r="406">
          <cell r="A406" t="str">
            <v xml:space="preserve"> A  .  Circulation Fiduciaire hors banques (1-2-3 )</v>
          </cell>
          <cell r="B406">
            <v>15962788.909999998</v>
          </cell>
          <cell r="C406">
            <v>17756382.151000001</v>
          </cell>
          <cell r="D406">
            <v>19639828.948999997</v>
          </cell>
          <cell r="E406">
            <v>21853323.960000001</v>
          </cell>
          <cell r="F406">
            <v>24815031.405000001</v>
          </cell>
          <cell r="G406">
            <v>26482577.335999999</v>
          </cell>
          <cell r="H406">
            <v>29764564.851</v>
          </cell>
          <cell r="I406">
            <v>30527124.968109999</v>
          </cell>
          <cell r="J406">
            <v>30672357.359999999</v>
          </cell>
          <cell r="K406">
            <v>29950667.195000004</v>
          </cell>
          <cell r="L406">
            <v>29796004</v>
          </cell>
          <cell r="M406">
            <v>28708515</v>
          </cell>
          <cell r="N406">
            <v>30367988</v>
          </cell>
        </row>
        <row r="407">
          <cell r="A407" t="str">
            <v>B.  Monnaie scripturale</v>
          </cell>
          <cell r="B407">
            <v>7595275.0829999996</v>
          </cell>
          <cell r="C407">
            <v>7763711.9610000001</v>
          </cell>
          <cell r="D407">
            <v>7762686.9100000001</v>
          </cell>
          <cell r="E407">
            <v>9479512.4920000006</v>
          </cell>
          <cell r="F407">
            <v>8613850.4220000003</v>
          </cell>
          <cell r="G407">
            <v>37264529.608999997</v>
          </cell>
          <cell r="H407">
            <v>36992460.486999996</v>
          </cell>
          <cell r="I407">
            <v>33652569.768429995</v>
          </cell>
          <cell r="J407">
            <v>39138918.942450002</v>
          </cell>
          <cell r="K407">
            <v>40300405.834999993</v>
          </cell>
          <cell r="L407">
            <v>41974280</v>
          </cell>
          <cell r="M407">
            <v>44197607</v>
          </cell>
          <cell r="N407">
            <v>45726599</v>
          </cell>
        </row>
        <row r="408">
          <cell r="A408" t="str">
            <v xml:space="preserve">       (1)   Emission monétaire </v>
          </cell>
          <cell r="B408">
            <v>17619660.831999999</v>
          </cell>
          <cell r="C408">
            <v>20119943.561999999</v>
          </cell>
          <cell r="D408">
            <v>22286142.050999999</v>
          </cell>
          <cell r="E408">
            <v>24263140.480999999</v>
          </cell>
          <cell r="F408">
            <v>27314418.243000001</v>
          </cell>
          <cell r="G408">
            <v>30302829.359999999</v>
          </cell>
          <cell r="H408">
            <v>32280821.710000001</v>
          </cell>
          <cell r="I408">
            <v>34174817.913759999</v>
          </cell>
          <cell r="J408">
            <v>34996802.785999998</v>
          </cell>
          <cell r="K408">
            <v>34996202.744000003</v>
          </cell>
          <cell r="L408">
            <v>34978487</v>
          </cell>
          <cell r="M408">
            <v>34978487</v>
          </cell>
          <cell r="N408">
            <v>35093003</v>
          </cell>
        </row>
        <row r="409">
          <cell r="A409" t="str">
            <v xml:space="preserve">Dépôts à vue en MN </v>
          </cell>
          <cell r="B409">
            <v>2594432.9470000002</v>
          </cell>
          <cell r="C409">
            <v>2887929.6979999994</v>
          </cell>
          <cell r="D409">
            <v>2942514.6700000004</v>
          </cell>
          <cell r="E409">
            <v>3699739.5349999997</v>
          </cell>
          <cell r="F409">
            <v>3377181.3839999996</v>
          </cell>
          <cell r="G409">
            <v>4350520.1529999999</v>
          </cell>
          <cell r="H409">
            <v>4468389.8760000002</v>
          </cell>
          <cell r="I409">
            <v>6485254.4748899993</v>
          </cell>
          <cell r="J409">
            <v>6110959.1524499999</v>
          </cell>
          <cell r="K409">
            <v>5965482.1679999996</v>
          </cell>
          <cell r="L409">
            <v>7058347</v>
          </cell>
          <cell r="M409">
            <v>8060192</v>
          </cell>
          <cell r="N409">
            <v>10753758</v>
          </cell>
        </row>
        <row r="410">
          <cell r="A410" t="str">
            <v xml:space="preserve">           B.C.C</v>
          </cell>
          <cell r="B410">
            <v>433570.24800000002</v>
          </cell>
          <cell r="C410">
            <v>335367.20400000003</v>
          </cell>
          <cell r="D410">
            <v>324176.359</v>
          </cell>
          <cell r="E410">
            <v>322921.40499999997</v>
          </cell>
          <cell r="F410">
            <v>-48728.671000000002</v>
          </cell>
          <cell r="G410">
            <v>909152.37499999988</v>
          </cell>
          <cell r="H410">
            <v>347287.22000000003</v>
          </cell>
          <cell r="I410">
            <v>1414449.0158899999</v>
          </cell>
          <cell r="J410">
            <v>1497031.89745</v>
          </cell>
          <cell r="K410">
            <v>422757.16799999995</v>
          </cell>
          <cell r="L410">
            <v>594995</v>
          </cell>
          <cell r="M410">
            <v>765093</v>
          </cell>
          <cell r="N410">
            <v>2773686</v>
          </cell>
        </row>
        <row r="411">
          <cell r="A411" t="str">
            <v xml:space="preserve">           B.C.M</v>
          </cell>
          <cell r="B411">
            <v>2160862.699</v>
          </cell>
          <cell r="C411">
            <v>2552562.4939999995</v>
          </cell>
          <cell r="D411">
            <v>2618338.3110000002</v>
          </cell>
          <cell r="E411">
            <v>3376818.13</v>
          </cell>
          <cell r="F411">
            <v>3425910.0549999997</v>
          </cell>
          <cell r="G411">
            <v>3441367.7780000004</v>
          </cell>
          <cell r="H411">
            <v>4121102.6560000004</v>
          </cell>
          <cell r="I411">
            <v>5070805.4589999998</v>
          </cell>
          <cell r="J411">
            <v>4613927.2549999999</v>
          </cell>
          <cell r="K411">
            <v>5542725</v>
          </cell>
          <cell r="L411">
            <v>6463352</v>
          </cell>
          <cell r="M411">
            <v>7295099</v>
          </cell>
          <cell r="N411">
            <v>7980072</v>
          </cell>
        </row>
        <row r="412">
          <cell r="A412" t="str">
            <v>B.  Monnaie scripturale</v>
          </cell>
          <cell r="B412">
            <v>7595275.0829999996</v>
          </cell>
          <cell r="C412">
            <v>7763711.9610000001</v>
          </cell>
          <cell r="D412">
            <v>7762686.9100000001</v>
          </cell>
          <cell r="E412">
            <v>9479512.4920000006</v>
          </cell>
          <cell r="F412">
            <v>8613850.4220000003</v>
          </cell>
          <cell r="G412">
            <v>37264529.608999997</v>
          </cell>
          <cell r="H412">
            <v>36992460.486999996</v>
          </cell>
          <cell r="I412">
            <v>33652569.768429995</v>
          </cell>
          <cell r="J412">
            <v>39138918.942450002</v>
          </cell>
          <cell r="K412">
            <v>40300405.834999993</v>
          </cell>
          <cell r="L412">
            <v>41974280</v>
          </cell>
          <cell r="M412">
            <v>44197607</v>
          </cell>
          <cell r="N412">
            <v>45726599</v>
          </cell>
        </row>
        <row r="413">
          <cell r="A413" t="str">
            <v>Dépôts  à terme en MN et dépôts  en devises des résidents</v>
          </cell>
          <cell r="B413">
            <v>3446502.7649999997</v>
          </cell>
          <cell r="C413">
            <v>3292610.2950000004</v>
          </cell>
          <cell r="D413">
            <v>3404324.36</v>
          </cell>
          <cell r="E413">
            <v>4135921.1230000001</v>
          </cell>
          <cell r="F413">
            <v>3724653.2959999996</v>
          </cell>
          <cell r="G413">
            <v>23349679.807</v>
          </cell>
          <cell r="H413">
            <v>24022331.577999998</v>
          </cell>
          <cell r="I413">
            <v>20466701.029539999</v>
          </cell>
          <cell r="J413">
            <v>24641225.136000004</v>
          </cell>
          <cell r="K413">
            <v>25541415.991999999</v>
          </cell>
          <cell r="L413">
            <v>26146872</v>
          </cell>
          <cell r="M413">
            <v>27157489</v>
          </cell>
          <cell r="N413">
            <v>27058671</v>
          </cell>
        </row>
        <row r="414">
          <cell r="A414" t="str">
            <v xml:space="preserve">Dépôts à vue en MN </v>
          </cell>
          <cell r="B414">
            <v>2594432.9470000002</v>
          </cell>
          <cell r="C414">
            <v>2887929.6979999994</v>
          </cell>
          <cell r="D414">
            <v>2942514.6700000004</v>
          </cell>
          <cell r="E414">
            <v>3699739.5349999997</v>
          </cell>
          <cell r="F414">
            <v>3377181.3839999996</v>
          </cell>
          <cell r="G414">
            <v>4350520.1529999999</v>
          </cell>
          <cell r="H414">
            <v>4468389.8760000002</v>
          </cell>
          <cell r="I414">
            <v>6485254.4748899993</v>
          </cell>
          <cell r="J414">
            <v>6110959.1524499999</v>
          </cell>
          <cell r="K414">
            <v>5965482.1679999996</v>
          </cell>
          <cell r="L414">
            <v>7058347</v>
          </cell>
          <cell r="M414">
            <v>8060192</v>
          </cell>
          <cell r="N414">
            <v>10753758</v>
          </cell>
        </row>
        <row r="415">
          <cell r="A415" t="str">
            <v xml:space="preserve">        1. Dépôts à terme MN </v>
          </cell>
          <cell r="B415">
            <v>358.23599999999999</v>
          </cell>
          <cell r="C415">
            <v>4123.9740000000002</v>
          </cell>
          <cell r="D415">
            <v>18596.653000000002</v>
          </cell>
          <cell r="E415">
            <v>4466.0779999999995</v>
          </cell>
          <cell r="F415">
            <v>46121.882999999994</v>
          </cell>
          <cell r="G415">
            <v>19062.079000000002</v>
          </cell>
          <cell r="H415">
            <v>84205.850999999995</v>
          </cell>
          <cell r="I415">
            <v>9632.8960000000006</v>
          </cell>
          <cell r="J415">
            <v>6975</v>
          </cell>
          <cell r="K415">
            <v>14748</v>
          </cell>
          <cell r="L415">
            <v>102828</v>
          </cell>
          <cell r="M415">
            <v>10489</v>
          </cell>
          <cell r="N415">
            <v>24958</v>
          </cell>
        </row>
        <row r="416">
          <cell r="A416" t="str">
            <v xml:space="preserve">             B.C.C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</row>
        <row r="417">
          <cell r="A417" t="str">
            <v xml:space="preserve">             B.C.M</v>
          </cell>
          <cell r="B417">
            <v>358.23599999999999</v>
          </cell>
          <cell r="C417">
            <v>4123.9740000000002</v>
          </cell>
          <cell r="D417">
            <v>18596.653000000002</v>
          </cell>
          <cell r="E417">
            <v>4466.0779999999995</v>
          </cell>
          <cell r="F417">
            <v>46121.882999999994</v>
          </cell>
          <cell r="G417">
            <v>19062.079000000002</v>
          </cell>
          <cell r="H417">
            <v>84205.850999999995</v>
          </cell>
          <cell r="I417">
            <v>9632.8960000000006</v>
          </cell>
          <cell r="J417">
            <v>6975</v>
          </cell>
          <cell r="K417">
            <v>14748</v>
          </cell>
          <cell r="L417">
            <v>102828</v>
          </cell>
          <cell r="M417">
            <v>10489</v>
          </cell>
          <cell r="N417">
            <v>24958</v>
          </cell>
        </row>
        <row r="418">
          <cell r="A418" t="str">
            <v xml:space="preserve">        2. Dépôts en devises des résidents</v>
          </cell>
          <cell r="B418">
            <v>3446144.5289999996</v>
          </cell>
          <cell r="C418">
            <v>3288486.3210000005</v>
          </cell>
          <cell r="D418">
            <v>3385727.7069999999</v>
          </cell>
          <cell r="E418">
            <v>4131455.0449999999</v>
          </cell>
          <cell r="F418">
            <v>3678531.4129999997</v>
          </cell>
          <cell r="G418">
            <v>23330617.728</v>
          </cell>
          <cell r="H418">
            <v>23938125.726999998</v>
          </cell>
          <cell r="I418">
            <v>20457068.133539997</v>
          </cell>
          <cell r="J418">
            <v>24634250.136000004</v>
          </cell>
          <cell r="K418">
            <v>25526667.991999999</v>
          </cell>
          <cell r="L418">
            <v>26044044</v>
          </cell>
          <cell r="M418">
            <v>27147000</v>
          </cell>
          <cell r="N418">
            <v>27033713</v>
          </cell>
        </row>
        <row r="419">
          <cell r="A419" t="str">
            <v xml:space="preserve">            B.C.C</v>
          </cell>
          <cell r="B419">
            <v>1286657.8259999999</v>
          </cell>
          <cell r="C419">
            <v>1288478.952</v>
          </cell>
          <cell r="D419">
            <v>1292271.561</v>
          </cell>
          <cell r="E419">
            <v>1246162.517</v>
          </cell>
          <cell r="F419">
            <v>1248142.784</v>
          </cell>
          <cell r="G419">
            <v>8704068.8409999982</v>
          </cell>
          <cell r="H419">
            <v>7652780.2879999997</v>
          </cell>
          <cell r="I419">
            <v>5909294.5125399996</v>
          </cell>
          <cell r="J419">
            <v>7461123.2490000008</v>
          </cell>
          <cell r="K419">
            <v>7801447.9919999996</v>
          </cell>
          <cell r="L419">
            <v>7801933</v>
          </cell>
          <cell r="M419">
            <v>8001962</v>
          </cell>
          <cell r="N419">
            <v>7637203</v>
          </cell>
        </row>
        <row r="420">
          <cell r="A420" t="str">
            <v xml:space="preserve">            B.C.M</v>
          </cell>
          <cell r="B420">
            <v>2159486.7029999997</v>
          </cell>
          <cell r="C420">
            <v>2000007.3690000002</v>
          </cell>
          <cell r="D420">
            <v>2093456.1459999999</v>
          </cell>
          <cell r="E420">
            <v>2885292.5279999999</v>
          </cell>
          <cell r="F420">
            <v>2430388.6289999997</v>
          </cell>
          <cell r="G420">
            <v>14626548.887</v>
          </cell>
          <cell r="H420">
            <v>16285345.438999999</v>
          </cell>
          <cell r="I420">
            <v>14547773.620999999</v>
          </cell>
          <cell r="J420">
            <v>17173126.887000002</v>
          </cell>
          <cell r="K420">
            <v>17725220</v>
          </cell>
          <cell r="L420">
            <v>18242111</v>
          </cell>
          <cell r="M420">
            <v>19145038</v>
          </cell>
          <cell r="N420">
            <v>19396510</v>
          </cell>
        </row>
        <row r="421">
          <cell r="A421" t="str">
            <v xml:space="preserve">             B.C.C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</row>
        <row r="422">
          <cell r="A422" t="str">
            <v>Provisions pour importations</v>
          </cell>
          <cell r="B422">
            <v>1554339.371</v>
          </cell>
          <cell r="C422">
            <v>1583171.9680000001</v>
          </cell>
          <cell r="D422">
            <v>1415847.8800000001</v>
          </cell>
          <cell r="E422">
            <v>1643851.834</v>
          </cell>
          <cell r="F422">
            <v>1512015.7420000001</v>
          </cell>
          <cell r="G422">
            <v>9564329.6490000002</v>
          </cell>
          <cell r="H422">
            <v>8501739.0330000017</v>
          </cell>
          <cell r="I422">
            <v>6700614.2640000004</v>
          </cell>
          <cell r="J422">
            <v>8386734.6540000001</v>
          </cell>
          <cell r="K422">
            <v>8793507.6750000007</v>
          </cell>
          <cell r="L422">
            <v>8769061</v>
          </cell>
          <cell r="M422">
            <v>8979926</v>
          </cell>
          <cell r="N422">
            <v>7914170</v>
          </cell>
        </row>
        <row r="423">
          <cell r="A423" t="str">
            <v xml:space="preserve">            B.C.C</v>
          </cell>
          <cell r="B423">
            <v>1224048.82</v>
          </cell>
          <cell r="C423">
            <v>1224048.82</v>
          </cell>
          <cell r="D423">
            <v>1241196.7050000001</v>
          </cell>
          <cell r="E423">
            <v>1226820.905</v>
          </cell>
          <cell r="F423">
            <v>1234909.5020000001</v>
          </cell>
          <cell r="G423">
            <v>8336365.398</v>
          </cell>
          <cell r="H423">
            <v>7367441.7820000015</v>
          </cell>
          <cell r="I423">
            <v>5799724.9500000002</v>
          </cell>
          <cell r="J423">
            <v>7526378.3190000001</v>
          </cell>
          <cell r="K423">
            <v>7762859.6749999998</v>
          </cell>
          <cell r="L423">
            <v>7770171</v>
          </cell>
          <cell r="M423">
            <v>7857984</v>
          </cell>
          <cell r="N423">
            <v>6935743</v>
          </cell>
        </row>
        <row r="424">
          <cell r="A424" t="str">
            <v xml:space="preserve">            B.C.M</v>
          </cell>
          <cell r="B424">
            <v>330290.55099999998</v>
          </cell>
          <cell r="C424">
            <v>359123.14799999999</v>
          </cell>
          <cell r="D424">
            <v>174651.17499999999</v>
          </cell>
          <cell r="E424">
            <v>417030.929</v>
          </cell>
          <cell r="F424">
            <v>277106.24</v>
          </cell>
          <cell r="G424">
            <v>1227964.2509999999</v>
          </cell>
          <cell r="H424">
            <v>1134297.2510000002</v>
          </cell>
          <cell r="I424">
            <v>900889.31400000001</v>
          </cell>
          <cell r="J424">
            <v>860356.33500000008</v>
          </cell>
          <cell r="K424">
            <v>1030648</v>
          </cell>
          <cell r="L424">
            <v>998890</v>
          </cell>
          <cell r="M424">
            <v>1121942</v>
          </cell>
          <cell r="N424">
            <v>978427</v>
          </cell>
        </row>
        <row r="425">
          <cell r="A425" t="str">
            <v xml:space="preserve">            B.C.M</v>
          </cell>
          <cell r="B425">
            <v>2159486.7029999997</v>
          </cell>
          <cell r="C425">
            <v>2000007.3690000002</v>
          </cell>
          <cell r="D425">
            <v>2093456.1459999999</v>
          </cell>
          <cell r="E425">
            <v>2885292.5279999999</v>
          </cell>
          <cell r="F425">
            <v>2430388.6289999997</v>
          </cell>
          <cell r="G425">
            <v>14626548.887</v>
          </cell>
          <cell r="H425">
            <v>16285345.438999999</v>
          </cell>
          <cell r="I425">
            <v>14547773.620999999</v>
          </cell>
          <cell r="J425">
            <v>17173126.887000002</v>
          </cell>
          <cell r="K425">
            <v>17725220</v>
          </cell>
          <cell r="L425">
            <v>18242111</v>
          </cell>
          <cell r="M425">
            <v>19145038</v>
          </cell>
          <cell r="N425">
            <v>19396510</v>
          </cell>
        </row>
        <row r="426">
          <cell r="A426" t="str">
            <v xml:space="preserve">      TOTAL (A + C)</v>
          </cell>
          <cell r="B426">
            <v>23558063.992999997</v>
          </cell>
          <cell r="C426">
            <v>25520094.112</v>
          </cell>
          <cell r="D426">
            <v>27402515.858999997</v>
          </cell>
          <cell r="E426">
            <v>31332836.452</v>
          </cell>
          <cell r="F426">
            <v>33428881.827</v>
          </cell>
          <cell r="G426">
            <v>63747106.944999993</v>
          </cell>
          <cell r="H426">
            <v>66757025.338</v>
          </cell>
          <cell r="I426">
            <v>64179694.73653999</v>
          </cell>
          <cell r="J426">
            <v>69811276.302450001</v>
          </cell>
          <cell r="K426">
            <v>70251073.030000001</v>
          </cell>
          <cell r="L426">
            <v>71770284</v>
          </cell>
          <cell r="M426">
            <v>72906122</v>
          </cell>
          <cell r="N426">
            <v>76094587</v>
          </cell>
        </row>
        <row r="427">
          <cell r="A427" t="str">
            <v>Provisions pour importations</v>
          </cell>
          <cell r="B427">
            <v>1554339.371</v>
          </cell>
          <cell r="C427">
            <v>1583171.9680000001</v>
          </cell>
          <cell r="D427">
            <v>1415847.8800000001</v>
          </cell>
          <cell r="E427">
            <v>1643851.834</v>
          </cell>
          <cell r="F427">
            <v>1512015.7420000001</v>
          </cell>
          <cell r="G427">
            <v>9564329.6490000002</v>
          </cell>
          <cell r="H427">
            <v>8501739.0330000017</v>
          </cell>
          <cell r="I427">
            <v>6700614.2640000004</v>
          </cell>
          <cell r="J427">
            <v>8386734.6540000001</v>
          </cell>
          <cell r="K427">
            <v>8793507.6750000007</v>
          </cell>
          <cell r="L427">
            <v>8769061</v>
          </cell>
          <cell r="M427">
            <v>8979926</v>
          </cell>
          <cell r="N427">
            <v>7914170</v>
          </cell>
        </row>
        <row r="428">
          <cell r="A428" t="str">
            <v xml:space="preserve">            B.C.C</v>
          </cell>
          <cell r="B428">
            <v>1224048.82</v>
          </cell>
          <cell r="C428">
            <v>1224048.82</v>
          </cell>
          <cell r="D428">
            <v>1241196.7050000001</v>
          </cell>
          <cell r="E428">
            <v>1226820.905</v>
          </cell>
          <cell r="F428">
            <v>1234909.5020000001</v>
          </cell>
          <cell r="G428">
            <v>8336365.398</v>
          </cell>
          <cell r="H428">
            <v>7367441.7820000015</v>
          </cell>
          <cell r="I428">
            <v>5799724.9500000002</v>
          </cell>
          <cell r="J428">
            <v>7526378.3190000001</v>
          </cell>
          <cell r="K428">
            <v>7762859.6749999998</v>
          </cell>
          <cell r="L428">
            <v>7770171</v>
          </cell>
          <cell r="M428">
            <v>7857984</v>
          </cell>
          <cell r="N428">
            <v>6935743</v>
          </cell>
        </row>
        <row r="429">
          <cell r="A429" t="str">
            <v xml:space="preserve"> </v>
          </cell>
          <cell r="B429">
            <v>330290.55099999998</v>
          </cell>
          <cell r="C429">
            <v>359123.14799999999</v>
          </cell>
          <cell r="D429">
            <v>174651.17499999999</v>
          </cell>
          <cell r="E429">
            <v>417030.929</v>
          </cell>
          <cell r="F429">
            <v>277106.24</v>
          </cell>
          <cell r="G429">
            <v>1227964.2509999999</v>
          </cell>
          <cell r="H429">
            <v>1134297.2510000002</v>
          </cell>
          <cell r="I429">
            <v>900889.31400000001</v>
          </cell>
          <cell r="J429">
            <v>860356.33500000008</v>
          </cell>
          <cell r="K429">
            <v>1030648</v>
          </cell>
          <cell r="L429">
            <v>998890</v>
          </cell>
          <cell r="M429">
            <v>1121942</v>
          </cell>
          <cell r="N429">
            <v>978427</v>
          </cell>
        </row>
        <row r="430">
          <cell r="A430">
            <v>37764.390876041667</v>
          </cell>
        </row>
        <row r="431">
          <cell r="A431" t="str">
            <v xml:space="preserve">      TOTAL (A + C)</v>
          </cell>
          <cell r="B431">
            <v>23558063.992999997</v>
          </cell>
          <cell r="C431">
            <v>25520094.112</v>
          </cell>
          <cell r="D431">
            <v>27402515.858999997</v>
          </cell>
          <cell r="E431">
            <v>31332836.452</v>
          </cell>
          <cell r="F431">
            <v>33428881.827</v>
          </cell>
          <cell r="G431">
            <v>63747106.944999993</v>
          </cell>
          <cell r="H431">
            <v>66757025.338</v>
          </cell>
          <cell r="I431">
            <v>64179694.73653999</v>
          </cell>
          <cell r="J431">
            <v>69811276.302450001</v>
          </cell>
          <cell r="K431">
            <v>70251073.030000001</v>
          </cell>
          <cell r="L431">
            <v>71770284</v>
          </cell>
          <cell r="M431">
            <v>72906122</v>
          </cell>
          <cell r="N431">
            <v>76094587</v>
          </cell>
        </row>
        <row r="433">
          <cell r="A433" t="str">
            <v>BANQUE CENTRALE DU CONGO</v>
          </cell>
        </row>
        <row r="434">
          <cell r="A434" t="str">
            <v>DIRECTION  DES ETUDES</v>
          </cell>
        </row>
        <row r="435">
          <cell r="A435" t="str">
            <v>BANQUE CENTRALE DU CONGO</v>
          </cell>
          <cell r="B435" t="str">
            <v>SITUATION CONSOLIDEE DES AVOIRS  EXTERIEURS NETS DES ORGANISMES MONETAIRES</v>
          </cell>
        </row>
        <row r="436">
          <cell r="A436" t="str">
            <v>DIRECTION  DES ETUDES</v>
          </cell>
          <cell r="B436" t="str">
            <v>(en FC )</v>
          </cell>
        </row>
        <row r="437">
          <cell r="B437" t="str">
            <v>SITUATION CONSOLIDEE DES AVOIRS  EXTERIEURS NETS DES ORGANISMES MONETAIRES</v>
          </cell>
          <cell r="C437" t="str">
            <v xml:space="preserve"> </v>
          </cell>
          <cell r="E437" t="str">
            <v xml:space="preserve"> </v>
          </cell>
        </row>
        <row r="438">
          <cell r="B438">
            <v>2000</v>
          </cell>
          <cell r="D438" t="str">
            <v xml:space="preserve"> </v>
          </cell>
          <cell r="E438">
            <v>2001</v>
          </cell>
          <cell r="F438" t="str">
            <v xml:space="preserve"> </v>
          </cell>
        </row>
        <row r="439">
          <cell r="B439" t="str">
            <v>DECEMBRE</v>
          </cell>
          <cell r="C439" t="str">
            <v>JANVIER</v>
          </cell>
          <cell r="D439" t="str">
            <v>FEVRIER</v>
          </cell>
          <cell r="E439" t="str">
            <v>MARS</v>
          </cell>
          <cell r="F439" t="str">
            <v>AVRIL</v>
          </cell>
          <cell r="G439" t="str">
            <v>MAI</v>
          </cell>
          <cell r="H439" t="str">
            <v>JUIN</v>
          </cell>
          <cell r="I439" t="str">
            <v>JUILLET</v>
          </cell>
          <cell r="J439" t="str">
            <v>AOUT</v>
          </cell>
          <cell r="K439" t="str">
            <v>SEPTEMBRE</v>
          </cell>
          <cell r="L439" t="str">
            <v>OCTOBRE (1)</v>
          </cell>
          <cell r="M439" t="str">
            <v>NOVEMBRE</v>
          </cell>
          <cell r="N439" t="str">
            <v>DECEMBRE</v>
          </cell>
        </row>
        <row r="440">
          <cell r="B440">
            <v>2000</v>
          </cell>
          <cell r="D440" t="str">
            <v xml:space="preserve"> </v>
          </cell>
          <cell r="E440">
            <v>2001</v>
          </cell>
          <cell r="F440" t="str">
            <v xml:space="preserve"> </v>
          </cell>
        </row>
        <row r="441">
          <cell r="A441" t="str">
            <v xml:space="preserve">A. Avoirs extérieurs bruts </v>
          </cell>
          <cell r="B441">
            <v>6343376.9810000006</v>
          </cell>
          <cell r="C441">
            <v>6139100.0170000009</v>
          </cell>
          <cell r="D441">
            <v>6586126.7200499997</v>
          </cell>
          <cell r="E441">
            <v>6712127.2550000008</v>
          </cell>
          <cell r="F441">
            <v>7405185.3109999998</v>
          </cell>
          <cell r="G441">
            <v>45268477.532000005</v>
          </cell>
          <cell r="H441">
            <v>46216127.897</v>
          </cell>
          <cell r="I441">
            <v>38059212.870839998</v>
          </cell>
          <cell r="J441">
            <v>43493165.125489995</v>
          </cell>
          <cell r="K441">
            <v>48646010.218999997</v>
          </cell>
          <cell r="L441">
            <v>46930527</v>
          </cell>
          <cell r="M441">
            <v>0</v>
          </cell>
          <cell r="N441">
            <v>0</v>
          </cell>
        </row>
        <row r="443">
          <cell r="A443" t="str">
            <v xml:space="preserve">      a) Banque  Centrale du Congo</v>
          </cell>
          <cell r="B443">
            <v>2571079.4409999996</v>
          </cell>
          <cell r="C443">
            <v>2668095.3689999999</v>
          </cell>
          <cell r="D443">
            <v>2822568.1380499997</v>
          </cell>
          <cell r="E443">
            <v>3051076.2609999999</v>
          </cell>
          <cell r="F443">
            <v>3412396.8169999998</v>
          </cell>
          <cell r="G443">
            <v>23348179.612</v>
          </cell>
          <cell r="H443">
            <v>18358033.363000002</v>
          </cell>
          <cell r="I443">
            <v>14768307.921840001</v>
          </cell>
          <cell r="J443">
            <v>17441655.145489998</v>
          </cell>
          <cell r="K443">
            <v>19113211.218999997</v>
          </cell>
          <cell r="L443">
            <v>20021220</v>
          </cell>
          <cell r="M443">
            <v>0</v>
          </cell>
          <cell r="N443">
            <v>0</v>
          </cell>
        </row>
        <row r="444">
          <cell r="A444" t="str">
            <v xml:space="preserve">         1. Avoirs en Or</v>
          </cell>
          <cell r="B444">
            <v>7435.6270000000004</v>
          </cell>
          <cell r="C444">
            <v>7435.6270000000004</v>
          </cell>
          <cell r="D444">
            <v>7435.6270500000001</v>
          </cell>
          <cell r="E444">
            <v>7435.6270000000004</v>
          </cell>
          <cell r="F444">
            <v>7435.6270000000004</v>
          </cell>
          <cell r="G444">
            <v>7370.2780000000002</v>
          </cell>
          <cell r="H444">
            <v>7083.5590000000002</v>
          </cell>
          <cell r="I444">
            <v>49877.61249</v>
          </cell>
          <cell r="J444">
            <v>49877.61249</v>
          </cell>
          <cell r="K444">
            <v>49877.612000000001</v>
          </cell>
          <cell r="L444">
            <v>49878</v>
          </cell>
          <cell r="M444">
            <v>0</v>
          </cell>
          <cell r="N444">
            <v>0</v>
          </cell>
        </row>
        <row r="445">
          <cell r="A445" t="str">
            <v xml:space="preserve">         2.F.M.I  Compte spécial en D.T.S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</row>
        <row r="446">
          <cell r="A446" t="str">
            <v xml:space="preserve">         3. Avoirs en devises</v>
          </cell>
          <cell r="B446">
            <v>2563643.8139999998</v>
          </cell>
          <cell r="C446">
            <v>2660659.7420000001</v>
          </cell>
          <cell r="D446">
            <v>2815132.5109999999</v>
          </cell>
          <cell r="E446">
            <v>3043640.6340000001</v>
          </cell>
          <cell r="F446">
            <v>3404961.19</v>
          </cell>
          <cell r="G446">
            <v>23340809.333999999</v>
          </cell>
          <cell r="H446">
            <v>18350949.804000001</v>
          </cell>
          <cell r="I446">
            <v>14718430.309350001</v>
          </cell>
          <cell r="J446">
            <v>17391777.533</v>
          </cell>
          <cell r="K446">
            <v>19063333.606999997</v>
          </cell>
          <cell r="L446">
            <v>19971342</v>
          </cell>
          <cell r="M446">
            <v>0</v>
          </cell>
          <cell r="N446">
            <v>0</v>
          </cell>
        </row>
        <row r="447">
          <cell r="A447" t="str">
            <v xml:space="preserve">       b) Banques de dépôts</v>
          </cell>
          <cell r="B447">
            <v>3772297.5400000005</v>
          </cell>
          <cell r="C447">
            <v>3471004.648000001</v>
          </cell>
          <cell r="D447">
            <v>3763558.5819999995</v>
          </cell>
          <cell r="E447">
            <v>3661050.9940000004</v>
          </cell>
          <cell r="F447">
            <v>3992788.4939999999</v>
          </cell>
          <cell r="G447">
            <v>21920297.920000002</v>
          </cell>
          <cell r="H447">
            <v>27858094.534000002</v>
          </cell>
          <cell r="I447">
            <v>23290904.949000001</v>
          </cell>
          <cell r="J447">
            <v>26051509.98</v>
          </cell>
          <cell r="K447">
            <v>29532799</v>
          </cell>
          <cell r="L447">
            <v>26909307</v>
          </cell>
          <cell r="M447">
            <v>0</v>
          </cell>
          <cell r="N447">
            <v>0</v>
          </cell>
        </row>
        <row r="448">
          <cell r="A448" t="str">
            <v xml:space="preserve">         3. Avoirs en devises</v>
          </cell>
          <cell r="B448">
            <v>2563643.8139999998</v>
          </cell>
          <cell r="C448">
            <v>2660659.7420000001</v>
          </cell>
          <cell r="D448">
            <v>2815132.5109999999</v>
          </cell>
          <cell r="E448">
            <v>3043640.6340000001</v>
          </cell>
          <cell r="F448">
            <v>3404961.19</v>
          </cell>
          <cell r="G448">
            <v>23340809.333999999</v>
          </cell>
          <cell r="H448">
            <v>18350949.804000001</v>
          </cell>
          <cell r="I448">
            <v>14718430.309350001</v>
          </cell>
          <cell r="J448">
            <v>17391777.533</v>
          </cell>
          <cell r="K448">
            <v>19063333.606999997</v>
          </cell>
          <cell r="L448">
            <v>19971342</v>
          </cell>
          <cell r="M448">
            <v>27921815</v>
          </cell>
          <cell r="N448">
            <v>20112842</v>
          </cell>
        </row>
        <row r="449">
          <cell r="A449" t="str">
            <v>B. Engagements extérieurs bruts</v>
          </cell>
          <cell r="B449">
            <v>29421234.445999999</v>
          </cell>
          <cell r="C449">
            <v>29266195.248999998</v>
          </cell>
          <cell r="D449">
            <v>29547519.283999994</v>
          </cell>
          <cell r="E449">
            <v>28524615.765000001</v>
          </cell>
          <cell r="F449">
            <v>29317849.169999998</v>
          </cell>
          <cell r="G449">
            <v>197899587.736</v>
          </cell>
          <cell r="H449">
            <v>179958114.31299999</v>
          </cell>
          <cell r="I449">
            <v>141049697.83454001</v>
          </cell>
          <cell r="J449">
            <v>181361337.59977999</v>
          </cell>
          <cell r="K449">
            <v>189827041.57200003</v>
          </cell>
          <cell r="L449">
            <v>190844559</v>
          </cell>
          <cell r="M449">
            <v>0</v>
          </cell>
          <cell r="N449">
            <v>0</v>
          </cell>
        </row>
        <row r="451">
          <cell r="A451" t="str">
            <v xml:space="preserve">      a) Banque Centrale du Congo</v>
          </cell>
          <cell r="B451">
            <v>27451975.073999997</v>
          </cell>
          <cell r="C451">
            <v>27464470.943999998</v>
          </cell>
          <cell r="D451">
            <v>27413325.850999996</v>
          </cell>
          <cell r="E451">
            <v>27146028.477000002</v>
          </cell>
          <cell r="F451">
            <v>27178808.009999998</v>
          </cell>
          <cell r="G451">
            <v>186397807.78</v>
          </cell>
          <cell r="H451">
            <v>165645673.185</v>
          </cell>
          <cell r="I451">
            <v>129081888.22354001</v>
          </cell>
          <cell r="J451">
            <v>167187386.26778001</v>
          </cell>
          <cell r="K451">
            <v>173240899.57200003</v>
          </cell>
          <cell r="L451">
            <v>174521893</v>
          </cell>
          <cell r="M451">
            <v>0</v>
          </cell>
          <cell r="N451">
            <v>0</v>
          </cell>
        </row>
        <row r="452">
          <cell r="A452" t="str">
            <v xml:space="preserve">           1. Crédit F.M.I</v>
          </cell>
          <cell r="B452">
            <v>19611654.399999999</v>
          </cell>
          <cell r="C452">
            <v>19626838.399999999</v>
          </cell>
          <cell r="D452">
            <v>19505366.399999999</v>
          </cell>
          <cell r="E452">
            <v>19268496</v>
          </cell>
          <cell r="F452">
            <v>19244201.600000001</v>
          </cell>
          <cell r="G452">
            <v>130460928</v>
          </cell>
          <cell r="H452">
            <v>117220480</v>
          </cell>
          <cell r="I452">
            <v>91626329.599999994</v>
          </cell>
          <cell r="J452">
            <v>117721552</v>
          </cell>
          <cell r="K452">
            <v>122179574.40000001</v>
          </cell>
          <cell r="L452">
            <v>121942704</v>
          </cell>
          <cell r="M452">
            <v>0</v>
          </cell>
          <cell r="N452">
            <v>0</v>
          </cell>
        </row>
        <row r="453">
          <cell r="A453" t="str">
            <v xml:space="preserve">           2. Autres engagements</v>
          </cell>
          <cell r="B453">
            <v>7840320.6739999996</v>
          </cell>
          <cell r="C453">
            <v>7837632.5439999998</v>
          </cell>
          <cell r="D453">
            <v>7907959.4509999994</v>
          </cell>
          <cell r="E453">
            <v>7877532.4770000009</v>
          </cell>
          <cell r="F453">
            <v>7934606.4099999983</v>
          </cell>
          <cell r="G453">
            <v>55936879.780000009</v>
          </cell>
          <cell r="H453">
            <v>48425193.185000002</v>
          </cell>
          <cell r="I453">
            <v>37455558.623540007</v>
          </cell>
          <cell r="J453">
            <v>49465834.267779998</v>
          </cell>
          <cell r="K453">
            <v>51061325.172000006</v>
          </cell>
          <cell r="L453">
            <v>52579189</v>
          </cell>
          <cell r="M453">
            <v>0</v>
          </cell>
          <cell r="N453">
            <v>0</v>
          </cell>
        </row>
        <row r="454">
          <cell r="A454" t="str">
            <v xml:space="preserve">      b) Banque de dépôts</v>
          </cell>
          <cell r="B454">
            <v>1969259.3719999997</v>
          </cell>
          <cell r="C454">
            <v>1801724.3049999999</v>
          </cell>
          <cell r="D454">
            <v>2134193.4330000002</v>
          </cell>
          <cell r="E454">
            <v>1378587.2879999999</v>
          </cell>
          <cell r="F454">
            <v>2139041.16</v>
          </cell>
          <cell r="G454">
            <v>11501779.956</v>
          </cell>
          <cell r="H454">
            <v>14312441.128</v>
          </cell>
          <cell r="I454">
            <v>11967809.611000001</v>
          </cell>
          <cell r="J454">
            <v>14173951.332</v>
          </cell>
          <cell r="K454">
            <v>16586142</v>
          </cell>
          <cell r="L454">
            <v>16322666</v>
          </cell>
          <cell r="M454">
            <v>0</v>
          </cell>
          <cell r="N454">
            <v>0</v>
          </cell>
        </row>
        <row r="455">
          <cell r="A455" t="str">
            <v xml:space="preserve">           2. Autres engagements</v>
          </cell>
          <cell r="B455">
            <v>7840320.6739999996</v>
          </cell>
          <cell r="C455">
            <v>7837632.5439999998</v>
          </cell>
          <cell r="D455">
            <v>7907959.4509999994</v>
          </cell>
          <cell r="E455">
            <v>7877532.4770000009</v>
          </cell>
          <cell r="F455">
            <v>7934606.4099999983</v>
          </cell>
          <cell r="G455">
            <v>55936879.780000009</v>
          </cell>
          <cell r="H455">
            <v>48425193.185000002</v>
          </cell>
          <cell r="I455">
            <v>37455558.623540007</v>
          </cell>
          <cell r="J455">
            <v>49465834.267779998</v>
          </cell>
          <cell r="K455">
            <v>51061325.172000006</v>
          </cell>
          <cell r="L455">
            <v>52579189</v>
          </cell>
          <cell r="M455">
            <v>52929047</v>
          </cell>
          <cell r="N455">
            <v>49640026</v>
          </cell>
        </row>
        <row r="456">
          <cell r="A456" t="str">
            <v xml:space="preserve">C. Avoirs  extérieurs nets (A-B) </v>
          </cell>
          <cell r="B456">
            <v>-23077857.464999996</v>
          </cell>
          <cell r="C456">
            <v>-23127095.231999997</v>
          </cell>
          <cell r="D456">
            <v>-22961392.563949995</v>
          </cell>
          <cell r="E456">
            <v>-21812488.510000002</v>
          </cell>
          <cell r="F456">
            <v>-21912663.858999997</v>
          </cell>
          <cell r="G456">
            <v>-152631110.204</v>
          </cell>
          <cell r="H456">
            <v>-133741986.41599999</v>
          </cell>
          <cell r="I456">
            <v>-102990484.96370001</v>
          </cell>
          <cell r="J456">
            <v>-137868172.47429001</v>
          </cell>
          <cell r="K456">
            <v>-141181031.35300004</v>
          </cell>
          <cell r="L456">
            <v>-143914032</v>
          </cell>
          <cell r="M456">
            <v>0</v>
          </cell>
          <cell r="N456">
            <v>0</v>
          </cell>
        </row>
        <row r="458">
          <cell r="A458" t="str">
            <v xml:space="preserve">          a) Banque centrale du congo</v>
          </cell>
          <cell r="B458">
            <v>-24880895.632999998</v>
          </cell>
          <cell r="C458">
            <v>-24796375.574999999</v>
          </cell>
          <cell r="D458">
            <v>-24590757.712949995</v>
          </cell>
          <cell r="E458">
            <v>-24094952.216000002</v>
          </cell>
          <cell r="F458">
            <v>-23766411.192999996</v>
          </cell>
          <cell r="G458">
            <v>-163049628.16800001</v>
          </cell>
          <cell r="H458">
            <v>-147287639.822</v>
          </cell>
          <cell r="I458">
            <v>-114313580.30170001</v>
          </cell>
          <cell r="J458">
            <v>-149745731.12229002</v>
          </cell>
          <cell r="K458">
            <v>-154127688.35300004</v>
          </cell>
          <cell r="L458">
            <v>-154500673</v>
          </cell>
          <cell r="M458">
            <v>0</v>
          </cell>
          <cell r="N458">
            <v>0</v>
          </cell>
        </row>
        <row r="459">
          <cell r="A459" t="str">
            <v xml:space="preserve">           b) Banques de dépôts</v>
          </cell>
          <cell r="B459">
            <v>1803038.1680000008</v>
          </cell>
          <cell r="C459">
            <v>1669280.343000001</v>
          </cell>
          <cell r="D459">
            <v>1629365.1489999993</v>
          </cell>
          <cell r="E459">
            <v>2282463.7060000002</v>
          </cell>
          <cell r="F459">
            <v>1853747.3339999998</v>
          </cell>
          <cell r="G459">
            <v>10418517.964000002</v>
          </cell>
          <cell r="H459">
            <v>13545653.406000001</v>
          </cell>
          <cell r="I459">
            <v>11323095.338</v>
          </cell>
          <cell r="J459">
            <v>11877558.648</v>
          </cell>
          <cell r="K459">
            <v>12946657</v>
          </cell>
          <cell r="L459">
            <v>10586641</v>
          </cell>
          <cell r="M459">
            <v>0</v>
          </cell>
          <cell r="N459">
            <v>0</v>
          </cell>
        </row>
        <row r="460">
          <cell r="A460" t="str">
            <v xml:space="preserve">          a) Banque centrale du congo</v>
          </cell>
          <cell r="B460">
            <v>-24880895.632999998</v>
          </cell>
          <cell r="C460">
            <v>-24796375.574999999</v>
          </cell>
          <cell r="D460">
            <v>-24590757.712949995</v>
          </cell>
          <cell r="E460">
            <v>-24094952.216000002</v>
          </cell>
          <cell r="F460">
            <v>-23766411.192999996</v>
          </cell>
          <cell r="G460">
            <v>-163049628.16800001</v>
          </cell>
          <cell r="H460">
            <v>-147287639.822</v>
          </cell>
          <cell r="I460">
            <v>-114313580.30170001</v>
          </cell>
          <cell r="J460">
            <v>-149745731.12229002</v>
          </cell>
          <cell r="K460">
            <v>-154127688.35300004</v>
          </cell>
          <cell r="L460">
            <v>-154500673</v>
          </cell>
          <cell r="M460">
            <v>-148755542.80000001</v>
          </cell>
          <cell r="N460">
            <v>-149983604</v>
          </cell>
        </row>
        <row r="461">
          <cell r="A461" t="str">
            <v xml:space="preserve"> </v>
          </cell>
          <cell r="B461">
            <v>1803038.1680000008</v>
          </cell>
          <cell r="C461">
            <v>1669280.343000001</v>
          </cell>
          <cell r="D461">
            <v>1629365.1489999993</v>
          </cell>
          <cell r="E461">
            <v>2282463.7060000002</v>
          </cell>
          <cell r="F461">
            <v>1853747.3339999998</v>
          </cell>
          <cell r="G461">
            <v>10418517.964000002</v>
          </cell>
          <cell r="H461">
            <v>13545653.406000001</v>
          </cell>
          <cell r="I461">
            <v>11323095.338</v>
          </cell>
          <cell r="J461">
            <v>11877558.648</v>
          </cell>
          <cell r="K461">
            <v>12946657</v>
          </cell>
          <cell r="L461">
            <v>10586641</v>
          </cell>
          <cell r="M461">
            <v>11654991</v>
          </cell>
          <cell r="N461">
            <v>12951334</v>
          </cell>
        </row>
        <row r="462">
          <cell r="A462">
            <v>37224.819686689814</v>
          </cell>
        </row>
        <row r="463">
          <cell r="A463" t="str">
            <v xml:space="preserve"> </v>
          </cell>
        </row>
        <row r="464">
          <cell r="A464">
            <v>37558.878196064812</v>
          </cell>
        </row>
        <row r="473">
          <cell r="A473" t="str">
            <v>BANQUE CENTRALE DU CONGO</v>
          </cell>
        </row>
        <row r="474">
          <cell r="A474" t="str">
            <v>DIRECTION  DES ETUDES</v>
          </cell>
        </row>
        <row r="475">
          <cell r="B475" t="str">
            <v>SITUATION CONSOLIDEE DES AVOIRS  EXTERIEURS NETS DES ORGANISMES MONETAIRES</v>
          </cell>
        </row>
        <row r="476">
          <cell r="A476" t="str">
            <v>BANQUE CENTRALE DU CONGO</v>
          </cell>
          <cell r="B476" t="str">
            <v>(en FC )</v>
          </cell>
        </row>
        <row r="477">
          <cell r="A477" t="str">
            <v>DIRECTION  DES ETUDES</v>
          </cell>
          <cell r="C477" t="str">
            <v xml:space="preserve"> </v>
          </cell>
          <cell r="E477" t="str">
            <v xml:space="preserve"> </v>
          </cell>
        </row>
        <row r="478">
          <cell r="B478">
            <v>2000</v>
          </cell>
          <cell r="D478" t="str">
            <v xml:space="preserve"> </v>
          </cell>
          <cell r="E478">
            <v>2001</v>
          </cell>
          <cell r="F478" t="str">
            <v xml:space="preserve"> </v>
          </cell>
        </row>
        <row r="479">
          <cell r="B479" t="str">
            <v>DECEMBRE</v>
          </cell>
          <cell r="C479" t="str">
            <v>JANVIER</v>
          </cell>
          <cell r="D479" t="str">
            <v>FEVRIER</v>
          </cell>
          <cell r="E479" t="str">
            <v>MARS</v>
          </cell>
          <cell r="F479" t="str">
            <v>AVRIL</v>
          </cell>
          <cell r="G479" t="str">
            <v>MAI</v>
          </cell>
          <cell r="H479" t="str">
            <v>JUIN</v>
          </cell>
          <cell r="I479" t="str">
            <v>JUILLET</v>
          </cell>
          <cell r="J479" t="str">
            <v>AOUT</v>
          </cell>
          <cell r="K479" t="str">
            <v>SEPTEMBRE</v>
          </cell>
          <cell r="L479" t="str">
            <v xml:space="preserve">OCTOBRE </v>
          </cell>
          <cell r="M479" t="str">
            <v>NOVEMBRE</v>
          </cell>
          <cell r="N479" t="str">
            <v>DECEMBRE</v>
          </cell>
        </row>
        <row r="480">
          <cell r="C480" t="str">
            <v/>
          </cell>
          <cell r="E480" t="str">
            <v/>
          </cell>
        </row>
        <row r="481">
          <cell r="A481" t="str">
            <v xml:space="preserve">A. Avoirs extérieurs bruts </v>
          </cell>
          <cell r="B481">
            <v>6343376.9810000006</v>
          </cell>
          <cell r="C481">
            <v>6139100.0170000009</v>
          </cell>
          <cell r="D481">
            <v>6586126.7200499997</v>
          </cell>
          <cell r="E481">
            <v>6712127.2550000008</v>
          </cell>
          <cell r="F481">
            <v>7405185.3109999998</v>
          </cell>
          <cell r="G481">
            <v>45268477.532000005</v>
          </cell>
          <cell r="H481">
            <v>46216127.897</v>
          </cell>
          <cell r="I481">
            <v>38059212.870839998</v>
          </cell>
          <cell r="J481">
            <v>43493165.125489995</v>
          </cell>
          <cell r="K481">
            <v>48646010.218999997</v>
          </cell>
          <cell r="L481">
            <v>46930527</v>
          </cell>
          <cell r="M481">
            <v>58418783</v>
          </cell>
          <cell r="N481">
            <v>48408737</v>
          </cell>
        </row>
        <row r="482">
          <cell r="B482" t="str">
            <v>DECEMBRE</v>
          </cell>
          <cell r="C482" t="str">
            <v>JANVIER</v>
          </cell>
          <cell r="D482" t="str">
            <v>FEVRIER</v>
          </cell>
          <cell r="E482" t="str">
            <v>MARS</v>
          </cell>
          <cell r="F482" t="str">
            <v>AVRIL</v>
          </cell>
          <cell r="G482" t="str">
            <v>MAI</v>
          </cell>
          <cell r="H482" t="str">
            <v>JUIN</v>
          </cell>
          <cell r="I482" t="str">
            <v>JUILLET</v>
          </cell>
          <cell r="J482" t="str">
            <v>AOUT</v>
          </cell>
          <cell r="K482" t="str">
            <v>SEPTEMBRE</v>
          </cell>
          <cell r="L482" t="str">
            <v xml:space="preserve">OCTOBRE </v>
          </cell>
          <cell r="M482" t="str">
            <v>NOVEMBRE</v>
          </cell>
          <cell r="N482" t="str">
            <v>DECEMBRE</v>
          </cell>
        </row>
        <row r="483">
          <cell r="A483" t="str">
            <v xml:space="preserve">      a) Banque  Centrale du Congo</v>
          </cell>
          <cell r="B483">
            <v>2571079.4409999996</v>
          </cell>
          <cell r="C483">
            <v>2668095.3689999999</v>
          </cell>
          <cell r="D483">
            <v>2822568.1380499997</v>
          </cell>
          <cell r="E483">
            <v>3051076.2609999999</v>
          </cell>
          <cell r="F483">
            <v>3412396.8169999998</v>
          </cell>
          <cell r="G483">
            <v>23348179.612</v>
          </cell>
          <cell r="H483">
            <v>18358033.363000002</v>
          </cell>
          <cell r="I483">
            <v>14768307.921840001</v>
          </cell>
          <cell r="J483">
            <v>17441655.145489998</v>
          </cell>
          <cell r="K483">
            <v>19113211.218999997</v>
          </cell>
          <cell r="L483">
            <v>20021220</v>
          </cell>
          <cell r="M483">
            <v>27971693</v>
          </cell>
          <cell r="N483">
            <v>20162720</v>
          </cell>
        </row>
        <row r="484">
          <cell r="A484" t="str">
            <v xml:space="preserve">         1. Avoirs en Or</v>
          </cell>
          <cell r="B484">
            <v>7435.6270000000004</v>
          </cell>
          <cell r="C484">
            <v>7435.6270000000004</v>
          </cell>
          <cell r="D484">
            <v>7435.6270500000001</v>
          </cell>
          <cell r="E484">
            <v>7435.6270000000004</v>
          </cell>
          <cell r="F484">
            <v>7435.6270000000004</v>
          </cell>
          <cell r="G484">
            <v>7370.2780000000002</v>
          </cell>
          <cell r="H484">
            <v>7083.5590000000002</v>
          </cell>
          <cell r="I484">
            <v>49877.61249</v>
          </cell>
          <cell r="J484">
            <v>49877.61249</v>
          </cell>
          <cell r="K484">
            <v>49877.612000000001</v>
          </cell>
          <cell r="L484">
            <v>49878</v>
          </cell>
          <cell r="M484">
            <v>49878</v>
          </cell>
          <cell r="N484">
            <v>49878</v>
          </cell>
        </row>
        <row r="485">
          <cell r="A485" t="str">
            <v xml:space="preserve">         2.F.M.I  Compte spécial en D.T.S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</row>
        <row r="486">
          <cell r="A486" t="str">
            <v xml:space="preserve">         3. Avoirs en devises</v>
          </cell>
          <cell r="B486">
            <v>2563643.8139999998</v>
          </cell>
          <cell r="C486">
            <v>2660659.7420000001</v>
          </cell>
          <cell r="D486">
            <v>2815132.5109999999</v>
          </cell>
          <cell r="E486">
            <v>3043640.6340000001</v>
          </cell>
          <cell r="F486">
            <v>3404961.19</v>
          </cell>
          <cell r="G486">
            <v>23340809.333999999</v>
          </cell>
          <cell r="H486">
            <v>18350949.804000001</v>
          </cell>
          <cell r="I486">
            <v>14718430.309350001</v>
          </cell>
          <cell r="J486">
            <v>17391777.533</v>
          </cell>
          <cell r="K486">
            <v>19063333.606999997</v>
          </cell>
          <cell r="L486">
            <v>19971342</v>
          </cell>
          <cell r="M486">
            <v>27921815</v>
          </cell>
          <cell r="N486">
            <v>20112842</v>
          </cell>
        </row>
        <row r="487">
          <cell r="A487" t="str">
            <v xml:space="preserve">       b) Banques de dépôts</v>
          </cell>
          <cell r="B487">
            <v>3772297.5400000005</v>
          </cell>
          <cell r="C487">
            <v>3471004.648000001</v>
          </cell>
          <cell r="D487">
            <v>3763558.5819999995</v>
          </cell>
          <cell r="E487">
            <v>3661050.9940000004</v>
          </cell>
          <cell r="F487">
            <v>3992788.4939999999</v>
          </cell>
          <cell r="G487">
            <v>21920297.920000002</v>
          </cell>
          <cell r="H487">
            <v>27858094.534000002</v>
          </cell>
          <cell r="I487">
            <v>23290904.949000001</v>
          </cell>
          <cell r="J487">
            <v>26051509.98</v>
          </cell>
          <cell r="K487">
            <v>29532799</v>
          </cell>
          <cell r="L487">
            <v>26909307</v>
          </cell>
          <cell r="M487">
            <v>30447090</v>
          </cell>
          <cell r="N487">
            <v>28246017</v>
          </cell>
        </row>
        <row r="488">
          <cell r="A488" t="str">
            <v xml:space="preserve">         2.F.M.I  Compte spécial en D.T.S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A489" t="str">
            <v>B. Engagements extérieurs bruts</v>
          </cell>
          <cell r="B489">
            <v>29421234.445999999</v>
          </cell>
          <cell r="C489">
            <v>29266195.248999998</v>
          </cell>
          <cell r="D489">
            <v>29547519.283999994</v>
          </cell>
          <cell r="E489">
            <v>28524615.765000001</v>
          </cell>
          <cell r="F489">
            <v>29317849.169999998</v>
          </cell>
          <cell r="G489">
            <v>197899587.736</v>
          </cell>
          <cell r="H489">
            <v>179958114.31299999</v>
          </cell>
          <cell r="I489">
            <v>141049697.83454001</v>
          </cell>
          <cell r="J489">
            <v>181361337.59977999</v>
          </cell>
          <cell r="K489">
            <v>189827041.57200003</v>
          </cell>
          <cell r="L489">
            <v>190844559</v>
          </cell>
          <cell r="M489">
            <v>195519334.80000001</v>
          </cell>
          <cell r="N489">
            <v>185441007</v>
          </cell>
        </row>
        <row r="490">
          <cell r="A490" t="str">
            <v xml:space="preserve">       b) Banques de dépôts</v>
          </cell>
          <cell r="B490">
            <v>3772297.5400000005</v>
          </cell>
          <cell r="C490">
            <v>3471004.648000001</v>
          </cell>
          <cell r="D490">
            <v>3763558.5819999995</v>
          </cell>
          <cell r="E490">
            <v>3661050.9940000004</v>
          </cell>
          <cell r="F490">
            <v>3992788.4939999999</v>
          </cell>
          <cell r="G490">
            <v>21920297.920000002</v>
          </cell>
          <cell r="H490">
            <v>27858094.534000002</v>
          </cell>
          <cell r="I490">
            <v>23290904.949000001</v>
          </cell>
          <cell r="J490">
            <v>26051509.98</v>
          </cell>
          <cell r="K490">
            <v>29532799</v>
          </cell>
          <cell r="L490">
            <v>26909307</v>
          </cell>
          <cell r="M490">
            <v>30447090</v>
          </cell>
          <cell r="N490">
            <v>28246017</v>
          </cell>
        </row>
        <row r="491">
          <cell r="A491" t="str">
            <v xml:space="preserve">      a) Banque Centrale du Congo</v>
          </cell>
          <cell r="B491">
            <v>27451975.073999997</v>
          </cell>
          <cell r="C491">
            <v>27464470.943999998</v>
          </cell>
          <cell r="D491">
            <v>27413325.850999996</v>
          </cell>
          <cell r="E491">
            <v>27146028.477000002</v>
          </cell>
          <cell r="F491">
            <v>27178808.009999998</v>
          </cell>
          <cell r="G491">
            <v>186397807.78</v>
          </cell>
          <cell r="H491">
            <v>165645673.185</v>
          </cell>
          <cell r="I491">
            <v>129081888.22354001</v>
          </cell>
          <cell r="J491">
            <v>167187386.26778001</v>
          </cell>
          <cell r="K491">
            <v>173240899.57200003</v>
          </cell>
          <cell r="L491">
            <v>174521893</v>
          </cell>
          <cell r="M491">
            <v>176727235.80000001</v>
          </cell>
          <cell r="N491">
            <v>170146324</v>
          </cell>
        </row>
        <row r="492">
          <cell r="A492" t="str">
            <v xml:space="preserve">           1. Crédit F.M.I</v>
          </cell>
          <cell r="B492">
            <v>19611654.399999999</v>
          </cell>
          <cell r="C492">
            <v>19626838.399999999</v>
          </cell>
          <cell r="D492">
            <v>19505366.399999999</v>
          </cell>
          <cell r="E492">
            <v>19268496</v>
          </cell>
          <cell r="F492">
            <v>19244201.600000001</v>
          </cell>
          <cell r="G492">
            <v>130460928</v>
          </cell>
          <cell r="H492">
            <v>117220480</v>
          </cell>
          <cell r="I492">
            <v>91626329.599999994</v>
          </cell>
          <cell r="J492">
            <v>117721552</v>
          </cell>
          <cell r="K492">
            <v>122179574.40000001</v>
          </cell>
          <cell r="L492">
            <v>121942704</v>
          </cell>
          <cell r="M492">
            <v>123798188.80000001</v>
          </cell>
          <cell r="N492">
            <v>120506298</v>
          </cell>
        </row>
        <row r="493">
          <cell r="A493" t="str">
            <v xml:space="preserve">           2. Autres engagements</v>
          </cell>
          <cell r="B493">
            <v>7840320.6739999996</v>
          </cell>
          <cell r="C493">
            <v>7837632.5439999998</v>
          </cell>
          <cell r="D493">
            <v>7907959.4509999994</v>
          </cell>
          <cell r="E493">
            <v>7877532.4770000009</v>
          </cell>
          <cell r="F493">
            <v>7934606.4099999983</v>
          </cell>
          <cell r="G493">
            <v>55936879.780000009</v>
          </cell>
          <cell r="H493">
            <v>48425193.185000002</v>
          </cell>
          <cell r="I493">
            <v>37455558.623540007</v>
          </cell>
          <cell r="J493">
            <v>49465834.267779998</v>
          </cell>
          <cell r="K493">
            <v>51061325.172000006</v>
          </cell>
          <cell r="L493">
            <v>52579189</v>
          </cell>
          <cell r="M493">
            <v>52929047</v>
          </cell>
          <cell r="N493">
            <v>49640026</v>
          </cell>
        </row>
        <row r="494">
          <cell r="A494" t="str">
            <v xml:space="preserve">      b) Banque de dépôts</v>
          </cell>
          <cell r="B494">
            <v>1969259.3719999997</v>
          </cell>
          <cell r="C494">
            <v>1801724.3049999999</v>
          </cell>
          <cell r="D494">
            <v>2134193.4330000002</v>
          </cell>
          <cell r="E494">
            <v>1378587.2879999999</v>
          </cell>
          <cell r="F494">
            <v>2139041.16</v>
          </cell>
          <cell r="G494">
            <v>11501779.956</v>
          </cell>
          <cell r="H494">
            <v>14312441.128</v>
          </cell>
          <cell r="I494">
            <v>11967809.611000001</v>
          </cell>
          <cell r="J494">
            <v>14173951.332</v>
          </cell>
          <cell r="K494">
            <v>16586142</v>
          </cell>
          <cell r="L494">
            <v>16322666</v>
          </cell>
          <cell r="M494">
            <v>18792099</v>
          </cell>
          <cell r="N494">
            <v>15294683</v>
          </cell>
        </row>
        <row r="495">
          <cell r="A495" t="str">
            <v xml:space="preserve">           1. Crédit F.M.I</v>
          </cell>
          <cell r="B495">
            <v>19611654.399999999</v>
          </cell>
          <cell r="C495">
            <v>19626838.399999999</v>
          </cell>
          <cell r="D495">
            <v>19505366.399999999</v>
          </cell>
          <cell r="E495">
            <v>19268496</v>
          </cell>
          <cell r="F495">
            <v>19244201.600000001</v>
          </cell>
          <cell r="G495">
            <v>130460928</v>
          </cell>
          <cell r="H495">
            <v>117220480</v>
          </cell>
          <cell r="I495">
            <v>91626329.599999994</v>
          </cell>
          <cell r="J495">
            <v>117721552</v>
          </cell>
          <cell r="K495">
            <v>122179574.40000001</v>
          </cell>
          <cell r="L495">
            <v>121942704</v>
          </cell>
          <cell r="M495">
            <v>123798188.80000001</v>
          </cell>
          <cell r="N495">
            <v>120506298</v>
          </cell>
        </row>
        <row r="496">
          <cell r="A496" t="str">
            <v xml:space="preserve">C. Avoirs  extérieurs nets (A-B) </v>
          </cell>
          <cell r="B496">
            <v>-23077857.464999996</v>
          </cell>
          <cell r="C496">
            <v>-23127095.231999997</v>
          </cell>
          <cell r="D496">
            <v>-22961392.563949995</v>
          </cell>
          <cell r="E496">
            <v>-21812488.510000002</v>
          </cell>
          <cell r="F496">
            <v>-21912663.858999997</v>
          </cell>
          <cell r="G496">
            <v>-152631110.204</v>
          </cell>
          <cell r="H496">
            <v>-133741986.41599999</v>
          </cell>
          <cell r="I496">
            <v>-102990484.96370001</v>
          </cell>
          <cell r="J496">
            <v>-137868172.47429001</v>
          </cell>
          <cell r="K496">
            <v>-141181031.35300004</v>
          </cell>
          <cell r="L496">
            <v>-143914032</v>
          </cell>
          <cell r="M496">
            <v>-137100551.80000001</v>
          </cell>
          <cell r="N496">
            <v>-137032270</v>
          </cell>
        </row>
        <row r="497">
          <cell r="A497" t="str">
            <v xml:space="preserve">      b) Banque de dépôts</v>
          </cell>
          <cell r="B497">
            <v>1969259.3719999997</v>
          </cell>
          <cell r="C497">
            <v>1801724.3049999999</v>
          </cell>
          <cell r="D497">
            <v>2134193.4330000002</v>
          </cell>
          <cell r="E497">
            <v>1378587.2879999999</v>
          </cell>
          <cell r="F497">
            <v>2139041.16</v>
          </cell>
          <cell r="G497">
            <v>11501779.956</v>
          </cell>
          <cell r="H497">
            <v>14312441.128</v>
          </cell>
          <cell r="I497">
            <v>11967809.611000001</v>
          </cell>
          <cell r="J497">
            <v>14173951.332</v>
          </cell>
          <cell r="K497">
            <v>16586142</v>
          </cell>
          <cell r="L497">
            <v>16322666</v>
          </cell>
          <cell r="M497">
            <v>18792099</v>
          </cell>
          <cell r="N497">
            <v>15294683</v>
          </cell>
        </row>
        <row r="498">
          <cell r="A498" t="str">
            <v xml:space="preserve">          a) Banque centrale du congo</v>
          </cell>
          <cell r="B498">
            <v>-24880895.632999998</v>
          </cell>
          <cell r="C498">
            <v>-24796375.574999999</v>
          </cell>
          <cell r="D498">
            <v>-24590757.712949995</v>
          </cell>
          <cell r="E498">
            <v>-24094952.216000002</v>
          </cell>
          <cell r="F498">
            <v>-23766411.192999996</v>
          </cell>
          <cell r="G498">
            <v>-163049628.16800001</v>
          </cell>
          <cell r="H498">
            <v>-147287639.822</v>
          </cell>
          <cell r="I498">
            <v>-114313580.30170001</v>
          </cell>
          <cell r="J498">
            <v>-149745731.12229002</v>
          </cell>
          <cell r="K498">
            <v>-154127688.35300004</v>
          </cell>
          <cell r="L498">
            <v>-154500673</v>
          </cell>
          <cell r="M498">
            <v>-148755542.80000001</v>
          </cell>
          <cell r="N498">
            <v>-149983604</v>
          </cell>
        </row>
        <row r="499">
          <cell r="A499" t="str">
            <v xml:space="preserve">           b) Banques de dépôts</v>
          </cell>
          <cell r="B499">
            <v>1803038.1680000008</v>
          </cell>
          <cell r="C499">
            <v>1669280.343000001</v>
          </cell>
          <cell r="D499">
            <v>1629365.1489999993</v>
          </cell>
          <cell r="E499">
            <v>2282463.7060000002</v>
          </cell>
          <cell r="F499">
            <v>1853747.3339999998</v>
          </cell>
          <cell r="G499">
            <v>10418517.964000002</v>
          </cell>
          <cell r="H499">
            <v>13545653.406000001</v>
          </cell>
          <cell r="I499">
            <v>11323095.338</v>
          </cell>
          <cell r="J499">
            <v>11877558.648</v>
          </cell>
          <cell r="K499">
            <v>12946657</v>
          </cell>
          <cell r="L499">
            <v>10586641</v>
          </cell>
          <cell r="M499">
            <v>11654991</v>
          </cell>
          <cell r="N499">
            <v>12951334</v>
          </cell>
        </row>
        <row r="501">
          <cell r="A501" t="str">
            <v xml:space="preserve"> </v>
          </cell>
          <cell r="B501">
            <v>-24880895.632999998</v>
          </cell>
          <cell r="C501">
            <v>-24796375.574999999</v>
          </cell>
          <cell r="D501">
            <v>-24590757.712949995</v>
          </cell>
          <cell r="E501">
            <v>-24094952.216000002</v>
          </cell>
          <cell r="F501">
            <v>-23766411.192999996</v>
          </cell>
          <cell r="G501">
            <v>-163049628.16800001</v>
          </cell>
          <cell r="H501">
            <v>-147287639.822</v>
          </cell>
          <cell r="I501">
            <v>-114313580.30170001</v>
          </cell>
          <cell r="J501">
            <v>-149745731.12229002</v>
          </cell>
          <cell r="K501">
            <v>-154127688.35300004</v>
          </cell>
          <cell r="L501">
            <v>-154500673</v>
          </cell>
          <cell r="M501">
            <v>-148755542.80000001</v>
          </cell>
          <cell r="N501">
            <v>-149983604</v>
          </cell>
        </row>
        <row r="502">
          <cell r="A502">
            <v>37764.390876041667</v>
          </cell>
          <cell r="B502">
            <v>1803038.1680000008</v>
          </cell>
          <cell r="C502">
            <v>1669280.343000001</v>
          </cell>
          <cell r="D502">
            <v>1629365.1489999993</v>
          </cell>
          <cell r="E502">
            <v>2282463.7060000002</v>
          </cell>
          <cell r="F502">
            <v>1853747.3339999998</v>
          </cell>
          <cell r="G502">
            <v>10418517.964000002</v>
          </cell>
          <cell r="H502">
            <v>13545653.406000001</v>
          </cell>
          <cell r="I502">
            <v>11323095.338</v>
          </cell>
          <cell r="J502">
            <v>11877558.648</v>
          </cell>
          <cell r="K502">
            <v>12946657</v>
          </cell>
          <cell r="L502">
            <v>10586641</v>
          </cell>
          <cell r="M502">
            <v>11654991</v>
          </cell>
          <cell r="N502">
            <v>12951334</v>
          </cell>
        </row>
        <row r="504">
          <cell r="A504" t="str">
            <v/>
          </cell>
        </row>
        <row r="505">
          <cell r="A505" t="str">
            <v>BANQUE CENTRALE DU CONGO</v>
          </cell>
        </row>
        <row r="506">
          <cell r="A506" t="str">
            <v>DIRECTION  DES ETUDES</v>
          </cell>
        </row>
        <row r="507">
          <cell r="A507" t="str">
            <v>BANQUE CENTRALE DU CONGO</v>
          </cell>
          <cell r="B507" t="str">
            <v>RESERVES  DE LA  BANQUE  CENTRALE</v>
          </cell>
        </row>
        <row r="508">
          <cell r="A508" t="str">
            <v>DIRECTION  DES ETUDES</v>
          </cell>
          <cell r="B508" t="str">
            <v>(en FC )</v>
          </cell>
        </row>
        <row r="509">
          <cell r="B509" t="str">
            <v>RESERVES  DE LA  BANQUE  CENTRALE</v>
          </cell>
          <cell r="C509" t="str">
            <v xml:space="preserve"> </v>
          </cell>
          <cell r="E509" t="str">
            <v xml:space="preserve"> </v>
          </cell>
        </row>
        <row r="510">
          <cell r="B510">
            <v>2000</v>
          </cell>
          <cell r="D510" t="str">
            <v xml:space="preserve"> </v>
          </cell>
          <cell r="E510">
            <v>2001</v>
          </cell>
          <cell r="F510" t="str">
            <v xml:space="preserve"> </v>
          </cell>
        </row>
        <row r="511">
          <cell r="B511" t="str">
            <v>DECEMBRE</v>
          </cell>
          <cell r="C511" t="str">
            <v>JANVIER</v>
          </cell>
          <cell r="D511" t="str">
            <v>FEVRIER</v>
          </cell>
          <cell r="E511" t="str">
            <v>MARS</v>
          </cell>
          <cell r="F511" t="str">
            <v>AVRIL</v>
          </cell>
          <cell r="G511" t="str">
            <v>MAI</v>
          </cell>
          <cell r="H511" t="str">
            <v>JUIN</v>
          </cell>
          <cell r="I511" t="str">
            <v>JUILLET</v>
          </cell>
          <cell r="J511" t="str">
            <v>AOUT</v>
          </cell>
          <cell r="K511" t="str">
            <v>SEPTEMBRE</v>
          </cell>
          <cell r="L511" t="str">
            <v>OCTOBRE (1)</v>
          </cell>
          <cell r="M511" t="str">
            <v>NOVEMBRE</v>
          </cell>
          <cell r="N511" t="str">
            <v>DECEMBRE</v>
          </cell>
        </row>
        <row r="512">
          <cell r="A512" t="str">
            <v xml:space="preserve"> 1. AVOIRS  EN DEVISES</v>
          </cell>
          <cell r="B512">
            <v>2563643.8139999998</v>
          </cell>
          <cell r="C512">
            <v>2660659.7420000001</v>
          </cell>
          <cell r="D512">
            <v>2815132.5109999999</v>
          </cell>
          <cell r="E512">
            <v>3043640.6340000001</v>
          </cell>
          <cell r="F512">
            <v>3404961.19</v>
          </cell>
          <cell r="G512">
            <v>23340809.333999999</v>
          </cell>
          <cell r="H512">
            <v>18350949.804000001</v>
          </cell>
          <cell r="I512">
            <v>14718430.309350001</v>
          </cell>
          <cell r="J512">
            <v>17391777.533</v>
          </cell>
          <cell r="K512">
            <v>19063333.606999997</v>
          </cell>
          <cell r="L512">
            <v>19971342</v>
          </cell>
          <cell r="M512">
            <v>0</v>
          </cell>
          <cell r="N512">
            <v>0</v>
          </cell>
        </row>
        <row r="513">
          <cell r="A513" t="str">
            <v xml:space="preserve">       a)Avoirs libres</v>
          </cell>
          <cell r="B513">
            <v>2563643.8139999998</v>
          </cell>
          <cell r="C513">
            <v>2660659.7420000001</v>
          </cell>
          <cell r="D513">
            <v>2815132.5109999999</v>
          </cell>
          <cell r="E513">
            <v>3043640.6340000001</v>
          </cell>
          <cell r="F513">
            <v>3404961.19</v>
          </cell>
          <cell r="G513">
            <v>23340809.333999999</v>
          </cell>
          <cell r="H513">
            <v>18350949.804000001</v>
          </cell>
          <cell r="I513">
            <v>14718430.309350001</v>
          </cell>
          <cell r="J513">
            <v>17391777.533</v>
          </cell>
          <cell r="K513">
            <v>19063333.606999997</v>
          </cell>
          <cell r="L513">
            <v>19971342</v>
          </cell>
          <cell r="M513">
            <v>0</v>
          </cell>
          <cell r="N513">
            <v>0</v>
          </cell>
        </row>
        <row r="514">
          <cell r="A514" t="str">
            <v>2. AVOIRS  EN D.T.S</v>
          </cell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</row>
        <row r="515">
          <cell r="A515" t="str">
            <v>3. DEVISES  &amp;   D.T.S (1 + 2)</v>
          </cell>
          <cell r="B515">
            <v>2563643.8139999998</v>
          </cell>
          <cell r="C515">
            <v>2660659.7420000001</v>
          </cell>
          <cell r="D515">
            <v>2815132.5109999999</v>
          </cell>
          <cell r="E515">
            <v>3043640.6340000001</v>
          </cell>
          <cell r="F515">
            <v>3404961.19</v>
          </cell>
          <cell r="G515">
            <v>23340809.333999999</v>
          </cell>
          <cell r="H515">
            <v>18350949.804000001</v>
          </cell>
          <cell r="I515">
            <v>14718430.309350001</v>
          </cell>
          <cell r="J515">
            <v>17391777.533</v>
          </cell>
          <cell r="K515">
            <v>19063333.606999997</v>
          </cell>
          <cell r="L515">
            <v>19971342</v>
          </cell>
          <cell r="M515">
            <v>0</v>
          </cell>
          <cell r="N515">
            <v>0</v>
          </cell>
        </row>
        <row r="516">
          <cell r="A516" t="str">
            <v>4. OR</v>
          </cell>
          <cell r="B516">
            <v>7435.6270000000004</v>
          </cell>
          <cell r="C516">
            <v>7435.6270000000004</v>
          </cell>
          <cell r="D516">
            <v>7435.6270500000001</v>
          </cell>
          <cell r="E516">
            <v>7435.6270000000004</v>
          </cell>
          <cell r="F516">
            <v>7435.6270000000004</v>
          </cell>
          <cell r="G516">
            <v>7370.2780000000002</v>
          </cell>
          <cell r="H516">
            <v>7083.5590000000002</v>
          </cell>
          <cell r="I516">
            <v>49877.61249</v>
          </cell>
          <cell r="J516">
            <v>49877.61249</v>
          </cell>
          <cell r="K516">
            <v>49877.612000000001</v>
          </cell>
          <cell r="L516">
            <v>49878</v>
          </cell>
          <cell r="M516">
            <v>0</v>
          </cell>
          <cell r="N516">
            <v>0</v>
          </cell>
        </row>
        <row r="517">
          <cell r="A517" t="str">
            <v xml:space="preserve">      a) Avoirs  en Or</v>
          </cell>
          <cell r="B517">
            <v>7435.6270000000004</v>
          </cell>
          <cell r="C517">
            <v>7435.6270000000004</v>
          </cell>
          <cell r="D517">
            <v>7435.6270500000001</v>
          </cell>
          <cell r="E517">
            <v>7435.6270000000004</v>
          </cell>
          <cell r="F517">
            <v>7435.6270000000004</v>
          </cell>
          <cell r="G517">
            <v>7370.2780000000002</v>
          </cell>
          <cell r="H517">
            <v>7083.5590000000002</v>
          </cell>
          <cell r="I517">
            <v>49877.61249</v>
          </cell>
          <cell r="J517">
            <v>49877.61249</v>
          </cell>
          <cell r="K517">
            <v>49877.612000000001</v>
          </cell>
          <cell r="L517">
            <v>49878</v>
          </cell>
          <cell r="M517">
            <v>0</v>
          </cell>
          <cell r="N517">
            <v>0</v>
          </cell>
        </row>
        <row r="518">
          <cell r="A518" t="str">
            <v xml:space="preserve">          - Or en dépôt</v>
          </cell>
          <cell r="B518">
            <v>7435.6270000000004</v>
          </cell>
          <cell r="C518">
            <v>7435.6270000000004</v>
          </cell>
          <cell r="D518">
            <v>7435.6270500000001</v>
          </cell>
          <cell r="E518">
            <v>7435.6270000000004</v>
          </cell>
          <cell r="F518">
            <v>7435.6270000000004</v>
          </cell>
          <cell r="G518">
            <v>7370.2780000000002</v>
          </cell>
          <cell r="H518">
            <v>7083.5590000000002</v>
          </cell>
          <cell r="I518">
            <v>49877.61249</v>
          </cell>
          <cell r="J518">
            <v>49877.61249</v>
          </cell>
          <cell r="K518">
            <v>49877.612000000001</v>
          </cell>
          <cell r="L518">
            <v>49878</v>
          </cell>
          <cell r="M518">
            <v>0</v>
          </cell>
          <cell r="N518">
            <v>0</v>
          </cell>
        </row>
        <row r="519">
          <cell r="A519" t="str">
            <v xml:space="preserve">          -Or en nantissement</v>
          </cell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</row>
        <row r="520">
          <cell r="A520" t="str">
            <v xml:space="preserve">          - Or Kilo - Moto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</row>
        <row r="521">
          <cell r="A521" t="str">
            <v xml:space="preserve">        b) Or  à recevoir  " SWAP" </v>
          </cell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</row>
        <row r="522">
          <cell r="A522" t="str">
            <v>5. ENGAGEMENTS   EXTERIEURS  A CT</v>
          </cell>
          <cell r="B522">
            <v>6877450.8629999161</v>
          </cell>
          <cell r="C522">
            <v>6874762.7330002785</v>
          </cell>
          <cell r="D522">
            <v>6939083.3140001297</v>
          </cell>
          <cell r="E522">
            <v>6914231.5370001793</v>
          </cell>
          <cell r="F522">
            <v>6968077.5650000572</v>
          </cell>
          <cell r="G522">
            <v>49297518.88299942</v>
          </cell>
          <cell r="H522">
            <v>42541771.812999725</v>
          </cell>
          <cell r="I522">
            <v>32853699.92754364</v>
          </cell>
          <cell r="J522">
            <v>43580691.968780518</v>
          </cell>
          <cell r="K522">
            <v>44948026.862000011</v>
          </cell>
          <cell r="L522">
            <v>46460863</v>
          </cell>
          <cell r="M522">
            <v>0</v>
          </cell>
          <cell r="N522">
            <v>0</v>
          </cell>
        </row>
        <row r="523">
          <cell r="A523" t="str">
            <v xml:space="preserve">        b) Or  à recevoir  " SWAP" </v>
          </cell>
          <cell r="B523" t="str">
            <v xml:space="preserve"> </v>
          </cell>
          <cell r="C523" t="str">
            <v xml:space="preserve"> </v>
          </cell>
          <cell r="D523" t="str">
            <v xml:space="preserve"> </v>
          </cell>
          <cell r="E523" t="str">
            <v xml:space="preserve"> </v>
          </cell>
          <cell r="F523" t="str">
            <v xml:space="preserve"> </v>
          </cell>
          <cell r="G523" t="str">
            <v xml:space="preserve"> </v>
          </cell>
          <cell r="H523" t="str">
            <v xml:space="preserve"> </v>
          </cell>
          <cell r="I523" t="str">
            <v xml:space="preserve"> </v>
          </cell>
          <cell r="J523" t="str">
            <v xml:space="preserve"> </v>
          </cell>
          <cell r="K523" t="str">
            <v xml:space="preserve"> </v>
          </cell>
          <cell r="L523" t="str">
            <v xml:space="preserve"> </v>
          </cell>
          <cell r="M523" t="str">
            <v xml:space="preserve"> </v>
          </cell>
          <cell r="N523" t="str">
            <v xml:space="preserve"> </v>
          </cell>
        </row>
        <row r="524">
          <cell r="A524" t="str">
            <v xml:space="preserve">     a) Lignes de crédit</v>
          </cell>
          <cell r="B524">
            <v>3742968748</v>
          </cell>
          <cell r="C524">
            <v>3738997650</v>
          </cell>
          <cell r="D524">
            <v>3796518042</v>
          </cell>
          <cell r="E524">
            <v>3741865684</v>
          </cell>
          <cell r="F524">
            <v>3776790954</v>
          </cell>
          <cell r="G524">
            <v>26959242974</v>
          </cell>
          <cell r="H524">
            <v>22852273302</v>
          </cell>
          <cell r="I524">
            <v>17478263654</v>
          </cell>
          <cell r="J524">
            <v>23888026292</v>
          </cell>
          <cell r="K524">
            <v>24401455.41</v>
          </cell>
          <cell r="L524">
            <v>25514648</v>
          </cell>
          <cell r="M524">
            <v>0</v>
          </cell>
          <cell r="N524">
            <v>0</v>
          </cell>
        </row>
        <row r="525">
          <cell r="A525" t="str">
            <v xml:space="preserve">            Compte 12000</v>
          </cell>
          <cell r="B525">
            <v>231122927</v>
          </cell>
          <cell r="C525">
            <v>227151829</v>
          </cell>
          <cell r="D525">
            <v>217881735</v>
          </cell>
          <cell r="E525">
            <v>219206165</v>
          </cell>
          <cell r="F525">
            <v>222644492</v>
          </cell>
          <cell r="G525">
            <v>3262165630</v>
          </cell>
          <cell r="H525">
            <v>1896411644</v>
          </cell>
          <cell r="I525">
            <v>901667638</v>
          </cell>
          <cell r="J525">
            <v>2152355722</v>
          </cell>
          <cell r="K525">
            <v>2092133.6769999999</v>
          </cell>
          <cell r="L525">
            <v>3173219</v>
          </cell>
          <cell r="M525">
            <v>0</v>
          </cell>
          <cell r="N525">
            <v>0</v>
          </cell>
        </row>
        <row r="526">
          <cell r="A526" t="str">
            <v xml:space="preserve">            Compte 12100</v>
          </cell>
          <cell r="B526">
            <v>3511845821</v>
          </cell>
          <cell r="C526">
            <v>3511845821</v>
          </cell>
          <cell r="D526">
            <v>3578636307</v>
          </cell>
          <cell r="E526">
            <v>3522659519</v>
          </cell>
          <cell r="F526">
            <v>3554146462</v>
          </cell>
          <cell r="G526">
            <v>23697077344</v>
          </cell>
          <cell r="H526">
            <v>20955861658</v>
          </cell>
          <cell r="I526">
            <v>16576596016</v>
          </cell>
          <cell r="J526">
            <v>21735670570</v>
          </cell>
          <cell r="K526">
            <v>22309321.732999999</v>
          </cell>
          <cell r="L526">
            <v>22341429</v>
          </cell>
          <cell r="M526">
            <v>0</v>
          </cell>
          <cell r="N526">
            <v>0</v>
          </cell>
        </row>
        <row r="527">
          <cell r="A527" t="str">
            <v xml:space="preserve">            Compte 12110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</row>
        <row r="528">
          <cell r="A528" t="str">
            <v xml:space="preserve">     b)Swap d'or</v>
          </cell>
          <cell r="B528">
            <v>33097050</v>
          </cell>
          <cell r="C528">
            <v>33097050</v>
          </cell>
          <cell r="D528">
            <v>33727470</v>
          </cell>
          <cell r="E528">
            <v>33199118</v>
          </cell>
          <cell r="F528">
            <v>33496316</v>
          </cell>
          <cell r="G528">
            <v>223318780</v>
          </cell>
          <cell r="H528">
            <v>197486570</v>
          </cell>
          <cell r="I528">
            <v>156221078</v>
          </cell>
          <cell r="J528">
            <v>204853478</v>
          </cell>
          <cell r="K528">
            <v>210254.076</v>
          </cell>
          <cell r="L528">
            <v>210557</v>
          </cell>
          <cell r="M528">
            <v>0</v>
          </cell>
          <cell r="N528">
            <v>0</v>
          </cell>
        </row>
        <row r="529">
          <cell r="A529" t="str">
            <v xml:space="preserve">        Citibank N.Y  Avance Swap (14100)</v>
          </cell>
          <cell r="B529">
            <v>33097050</v>
          </cell>
          <cell r="C529">
            <v>33097050</v>
          </cell>
          <cell r="D529">
            <v>33727470</v>
          </cell>
          <cell r="E529">
            <v>33199118</v>
          </cell>
          <cell r="F529">
            <v>33496316</v>
          </cell>
          <cell r="G529">
            <v>223318780</v>
          </cell>
          <cell r="H529">
            <v>197486570</v>
          </cell>
          <cell r="I529">
            <v>156221078</v>
          </cell>
          <cell r="J529">
            <v>204853478</v>
          </cell>
          <cell r="K529">
            <v>210254.076</v>
          </cell>
          <cell r="L529">
            <v>210557</v>
          </cell>
          <cell r="M529">
            <v>0</v>
          </cell>
          <cell r="N529">
            <v>0</v>
          </cell>
        </row>
        <row r="530">
          <cell r="A530" t="str">
            <v xml:space="preserve">    c) Autres engagements</v>
          </cell>
          <cell r="B530">
            <v>-3769188347.1370001</v>
          </cell>
          <cell r="C530">
            <v>-3765219937.2669997</v>
          </cell>
          <cell r="D530">
            <v>-3823306428.6859999</v>
          </cell>
          <cell r="E530">
            <v>-3768150570.4629998</v>
          </cell>
          <cell r="F530">
            <v>-3803319192.4349999</v>
          </cell>
          <cell r="G530">
            <v>-27133264235.117001</v>
          </cell>
          <cell r="H530">
            <v>-23007218100.187</v>
          </cell>
          <cell r="I530">
            <v>-17601631032.072456</v>
          </cell>
          <cell r="J530">
            <v>-24049299078.031219</v>
          </cell>
          <cell r="K530">
            <v>20336317.376000009</v>
          </cell>
          <cell r="L530">
            <v>20735658</v>
          </cell>
          <cell r="M530">
            <v>0</v>
          </cell>
          <cell r="N530">
            <v>0</v>
          </cell>
        </row>
        <row r="531">
          <cell r="A531" t="str">
            <v>6. RESERVES NETTES (3+4-5)</v>
          </cell>
          <cell r="B531">
            <v>-4306371.4219999164</v>
          </cell>
          <cell r="C531">
            <v>-4206667.3640002776</v>
          </cell>
          <cell r="D531">
            <v>-4116515.17595013</v>
          </cell>
          <cell r="E531">
            <v>-3863155.2760001794</v>
          </cell>
          <cell r="F531">
            <v>-3555680.7480000574</v>
          </cell>
          <cell r="G531">
            <v>-25949339.27099942</v>
          </cell>
          <cell r="H531">
            <v>-24183738.449999724</v>
          </cell>
          <cell r="I531">
            <v>-18085392.005703643</v>
          </cell>
          <cell r="J531">
            <v>-26139036.823290519</v>
          </cell>
          <cell r="K531">
            <v>-25834815.643000014</v>
          </cell>
          <cell r="L531">
            <v>-26439643</v>
          </cell>
          <cell r="M531">
            <v>0</v>
          </cell>
          <cell r="N531">
            <v>0</v>
          </cell>
        </row>
        <row r="532">
          <cell r="A532" t="str">
            <v>7. AVOIRS  EXTERIEURS NETS</v>
          </cell>
          <cell r="B532">
            <v>-24880895.632999916</v>
          </cell>
          <cell r="C532">
            <v>-24796375.575000275</v>
          </cell>
          <cell r="D532">
            <v>-24590757.712950125</v>
          </cell>
          <cell r="E532">
            <v>-24094952.216000181</v>
          </cell>
          <cell r="F532">
            <v>-23766411.193000056</v>
          </cell>
          <cell r="G532">
            <v>-163049628.16799945</v>
          </cell>
          <cell r="H532">
            <v>-147287639.82199973</v>
          </cell>
          <cell r="I532">
            <v>-114313580.30170363</v>
          </cell>
          <cell r="J532">
            <v>-149745731.12229052</v>
          </cell>
          <cell r="K532">
            <v>-154127688.35300002</v>
          </cell>
          <cell r="L532">
            <v>-154500673</v>
          </cell>
          <cell r="M532">
            <v>0</v>
          </cell>
          <cell r="N532">
            <v>0</v>
          </cell>
        </row>
        <row r="533">
          <cell r="A533" t="str">
            <v xml:space="preserve">          Reserves nettes</v>
          </cell>
          <cell r="B533">
            <v>-4306371.4219999164</v>
          </cell>
          <cell r="C533">
            <v>-4206667.3640002776</v>
          </cell>
          <cell r="D533">
            <v>-4116515.17595013</v>
          </cell>
          <cell r="E533">
            <v>-3863155.2760001794</v>
          </cell>
          <cell r="F533">
            <v>-3555680.7480000574</v>
          </cell>
          <cell r="G533">
            <v>-25949339.27099942</v>
          </cell>
          <cell r="H533">
            <v>-24183738.449999724</v>
          </cell>
          <cell r="I533">
            <v>-18085392.005703643</v>
          </cell>
          <cell r="J533">
            <v>-26139036.823290519</v>
          </cell>
          <cell r="K533">
            <v>-25834815.643000014</v>
          </cell>
          <cell r="L533">
            <v>-26439643</v>
          </cell>
          <cell r="M533">
            <v>0</v>
          </cell>
          <cell r="N533">
            <v>0</v>
          </cell>
        </row>
        <row r="534">
          <cell r="A534" t="str">
            <v xml:space="preserve">          FMI position nette</v>
          </cell>
          <cell r="B534">
            <v>-19611654.399999999</v>
          </cell>
          <cell r="C534">
            <v>-19626838.399999999</v>
          </cell>
          <cell r="D534">
            <v>-19505366.399999999</v>
          </cell>
          <cell r="E534">
            <v>-19268496</v>
          </cell>
          <cell r="F534">
            <v>-19244201.600000001</v>
          </cell>
          <cell r="G534">
            <v>-130460928</v>
          </cell>
          <cell r="H534">
            <v>-117220480</v>
          </cell>
          <cell r="I534">
            <v>-91626329.599999994</v>
          </cell>
          <cell r="J534">
            <v>-117721552</v>
          </cell>
          <cell r="K534">
            <v>-122179574.40000001</v>
          </cell>
          <cell r="L534">
            <v>-121942704</v>
          </cell>
          <cell r="M534">
            <v>0</v>
          </cell>
          <cell r="N534">
            <v>0</v>
          </cell>
        </row>
        <row r="535">
          <cell r="A535" t="str">
            <v xml:space="preserve">          Provision arriérés</v>
          </cell>
          <cell r="B535">
            <v>-962869.81099999999</v>
          </cell>
          <cell r="C535">
            <v>-962869.81099999999</v>
          </cell>
          <cell r="D535">
            <v>-968876.13699999999</v>
          </cell>
          <cell r="E535">
            <v>-963300.94</v>
          </cell>
          <cell r="F535">
            <v>-966528.84499999997</v>
          </cell>
          <cell r="G535">
            <v>-6639360.8969999999</v>
          </cell>
          <cell r="H535">
            <v>-5883421.3720000004</v>
          </cell>
          <cell r="I535">
            <v>-4601858.6960000005</v>
          </cell>
          <cell r="J535">
            <v>-5885142.2989999996</v>
          </cell>
          <cell r="K535">
            <v>-6113298.3099999996</v>
          </cell>
          <cell r="L535">
            <v>-6118326</v>
          </cell>
          <cell r="M535">
            <v>0</v>
          </cell>
          <cell r="N535">
            <v>0</v>
          </cell>
        </row>
        <row r="536">
          <cell r="A536">
            <v>37224.819686689814</v>
          </cell>
          <cell r="B536">
            <v>-19611654.399999999</v>
          </cell>
          <cell r="C536">
            <v>-19626838.399999999</v>
          </cell>
          <cell r="D536">
            <v>-19505366.399999999</v>
          </cell>
          <cell r="E536">
            <v>-19268496</v>
          </cell>
          <cell r="F536">
            <v>-19244201.600000001</v>
          </cell>
          <cell r="G536">
            <v>-130460928</v>
          </cell>
          <cell r="H536">
            <v>-117220480</v>
          </cell>
          <cell r="I536">
            <v>-91626329.599999994</v>
          </cell>
          <cell r="J536">
            <v>-117721552</v>
          </cell>
          <cell r="K536">
            <v>-122179574.40000001</v>
          </cell>
          <cell r="L536">
            <v>-121942704</v>
          </cell>
          <cell r="M536">
            <v>-123798188.80000001</v>
          </cell>
          <cell r="N536">
            <v>-120506298</v>
          </cell>
        </row>
        <row r="537">
          <cell r="A537" t="str">
            <v xml:space="preserve"> </v>
          </cell>
          <cell r="B537">
            <v>-962869.81099999999</v>
          </cell>
          <cell r="C537">
            <v>-962869.81099999999</v>
          </cell>
          <cell r="D537">
            <v>-968876.13699999999</v>
          </cell>
          <cell r="E537">
            <v>-963300.94</v>
          </cell>
          <cell r="F537">
            <v>-966528.84499999997</v>
          </cell>
          <cell r="G537">
            <v>-6639360.8969999999</v>
          </cell>
          <cell r="H537">
            <v>-5883421.3720000004</v>
          </cell>
          <cell r="I537">
            <v>-4601858.6960000005</v>
          </cell>
          <cell r="J537">
            <v>-5885142.2989999996</v>
          </cell>
          <cell r="K537">
            <v>-6113298.3099999996</v>
          </cell>
          <cell r="L537">
            <v>-6118326</v>
          </cell>
          <cell r="M537">
            <v>-6234600</v>
          </cell>
          <cell r="N537">
            <v>-6075596</v>
          </cell>
        </row>
        <row r="538">
          <cell r="A538">
            <v>37558.878196064812</v>
          </cell>
        </row>
        <row r="539">
          <cell r="A539" t="str">
            <v xml:space="preserve"> </v>
          </cell>
          <cell r="B539" t="str">
            <v xml:space="preserve"> </v>
          </cell>
        </row>
        <row r="540">
          <cell r="B540" t="str">
            <v xml:space="preserve"> </v>
          </cell>
        </row>
        <row r="541">
          <cell r="B541" t="str">
            <v xml:space="preserve"> </v>
          </cell>
        </row>
        <row r="542">
          <cell r="B542" t="str">
            <v xml:space="preserve"> </v>
          </cell>
        </row>
        <row r="543">
          <cell r="B543" t="str">
            <v xml:space="preserve"> </v>
          </cell>
        </row>
        <row r="550">
          <cell r="A550" t="str">
            <v>BANQUE CENTRALE DU CONGO</v>
          </cell>
        </row>
        <row r="551">
          <cell r="A551" t="str">
            <v>DIRECTION  DES ETUDES</v>
          </cell>
        </row>
        <row r="552">
          <cell r="B552" t="str">
            <v>RESERVES  DE LA  BANQUE  CENTRALE</v>
          </cell>
        </row>
        <row r="553">
          <cell r="A553" t="str">
            <v>BANQUE CENTRALE DU CONGO</v>
          </cell>
          <cell r="B553" t="str">
            <v>(en FC )</v>
          </cell>
        </row>
        <row r="554">
          <cell r="A554" t="str">
            <v>DIRECTION  DES ETUDES</v>
          </cell>
          <cell r="C554" t="str">
            <v xml:space="preserve"> </v>
          </cell>
          <cell r="E554" t="str">
            <v xml:space="preserve"> </v>
          </cell>
        </row>
        <row r="555">
          <cell r="B555">
            <v>2000</v>
          </cell>
          <cell r="D555" t="str">
            <v xml:space="preserve"> </v>
          </cell>
          <cell r="E555">
            <v>2001</v>
          </cell>
          <cell r="F555" t="str">
            <v xml:space="preserve"> </v>
          </cell>
        </row>
        <row r="556">
          <cell r="B556" t="str">
            <v>DECEMBRE</v>
          </cell>
          <cell r="C556" t="str">
            <v>JANVIER</v>
          </cell>
          <cell r="D556" t="str">
            <v>FEVRIER</v>
          </cell>
          <cell r="E556" t="str">
            <v>MARS</v>
          </cell>
          <cell r="F556" t="str">
            <v>AVRIL</v>
          </cell>
          <cell r="G556" t="str">
            <v>MAI</v>
          </cell>
          <cell r="H556" t="str">
            <v>JUIN</v>
          </cell>
          <cell r="I556" t="str">
            <v>JUILLET</v>
          </cell>
          <cell r="J556" t="str">
            <v>AOUT</v>
          </cell>
          <cell r="K556" t="str">
            <v>SEPTEMBRE</v>
          </cell>
          <cell r="L556" t="str">
            <v xml:space="preserve">OCTOBRE </v>
          </cell>
          <cell r="M556" t="str">
            <v>NOVEMBRE</v>
          </cell>
          <cell r="N556" t="str">
            <v>DECEMBRE</v>
          </cell>
        </row>
        <row r="557">
          <cell r="A557" t="str">
            <v xml:space="preserve"> 1. AVOIRS  EN DEVISES</v>
          </cell>
          <cell r="B557">
            <v>2563643.8139999998</v>
          </cell>
          <cell r="C557">
            <v>2660659.7420000001</v>
          </cell>
          <cell r="D557">
            <v>2815132.5109999999</v>
          </cell>
          <cell r="E557">
            <v>3043640.6340000001</v>
          </cell>
          <cell r="F557">
            <v>3404961.19</v>
          </cell>
          <cell r="G557">
            <v>23340809.333999999</v>
          </cell>
          <cell r="H557">
            <v>18350949.804000001</v>
          </cell>
          <cell r="I557">
            <v>14718430.309350001</v>
          </cell>
          <cell r="J557">
            <v>17391777.533</v>
          </cell>
          <cell r="K557">
            <v>19063333.606999997</v>
          </cell>
          <cell r="L557">
            <v>19971342</v>
          </cell>
          <cell r="M557">
            <v>27921815</v>
          </cell>
          <cell r="N557">
            <v>20112842</v>
          </cell>
        </row>
        <row r="558">
          <cell r="A558" t="str">
            <v xml:space="preserve">       a)Avoirs libres</v>
          </cell>
          <cell r="B558">
            <v>2563643.8139999998</v>
          </cell>
          <cell r="C558">
            <v>2660659.7420000001</v>
          </cell>
          <cell r="D558">
            <v>2815132.5109999999</v>
          </cell>
          <cell r="E558">
            <v>3043640.6340000001</v>
          </cell>
          <cell r="F558">
            <v>3404961.19</v>
          </cell>
          <cell r="G558">
            <v>23340809.333999999</v>
          </cell>
          <cell r="H558">
            <v>18350949.804000001</v>
          </cell>
          <cell r="I558">
            <v>14718430.309350001</v>
          </cell>
          <cell r="J558">
            <v>17391777.533</v>
          </cell>
          <cell r="K558">
            <v>19063333.606999997</v>
          </cell>
          <cell r="L558">
            <v>19971342</v>
          </cell>
          <cell r="M558">
            <v>27921815</v>
          </cell>
          <cell r="N558">
            <v>20112842</v>
          </cell>
        </row>
        <row r="559">
          <cell r="A559" t="str">
            <v>2. AVOIRS  EN D.T.S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</row>
        <row r="560">
          <cell r="A560" t="str">
            <v>3. DEVISES  &amp;   D.T.S (1 + 2)</v>
          </cell>
          <cell r="B560">
            <v>2563643.8139999998</v>
          </cell>
          <cell r="C560">
            <v>2660659.7420000001</v>
          </cell>
          <cell r="D560">
            <v>2815132.5109999999</v>
          </cell>
          <cell r="E560">
            <v>3043640.6340000001</v>
          </cell>
          <cell r="F560">
            <v>3404961.19</v>
          </cell>
          <cell r="G560">
            <v>23340809.333999999</v>
          </cell>
          <cell r="H560">
            <v>18350949.804000001</v>
          </cell>
          <cell r="I560">
            <v>14718430.309350001</v>
          </cell>
          <cell r="J560">
            <v>17391777.533</v>
          </cell>
          <cell r="K560">
            <v>19063333.606999997</v>
          </cell>
          <cell r="L560">
            <v>19971342</v>
          </cell>
          <cell r="M560">
            <v>27921815</v>
          </cell>
          <cell r="N560">
            <v>20112842</v>
          </cell>
        </row>
        <row r="561">
          <cell r="A561" t="str">
            <v>4. OR</v>
          </cell>
          <cell r="B561">
            <v>7435.6270000000004</v>
          </cell>
          <cell r="C561">
            <v>7435.6270000000004</v>
          </cell>
          <cell r="D561">
            <v>7435.6270500000001</v>
          </cell>
          <cell r="E561">
            <v>7435.6270000000004</v>
          </cell>
          <cell r="F561">
            <v>7435.6270000000004</v>
          </cell>
          <cell r="G561">
            <v>7370.2780000000002</v>
          </cell>
          <cell r="H561">
            <v>7083.5590000000002</v>
          </cell>
          <cell r="I561">
            <v>49877.61249</v>
          </cell>
          <cell r="J561">
            <v>49877.61249</v>
          </cell>
          <cell r="K561">
            <v>49877.612000000001</v>
          </cell>
          <cell r="L561">
            <v>49878</v>
          </cell>
          <cell r="M561">
            <v>49878</v>
          </cell>
          <cell r="N561">
            <v>49878</v>
          </cell>
        </row>
        <row r="562">
          <cell r="A562" t="str">
            <v xml:space="preserve">      a) Avoirs  en Or</v>
          </cell>
          <cell r="B562">
            <v>7435.6270000000004</v>
          </cell>
          <cell r="C562">
            <v>7435.6270000000004</v>
          </cell>
          <cell r="D562">
            <v>7435.6270500000001</v>
          </cell>
          <cell r="E562">
            <v>7435.6270000000004</v>
          </cell>
          <cell r="F562">
            <v>7435.6270000000004</v>
          </cell>
          <cell r="G562">
            <v>7370.2780000000002</v>
          </cell>
          <cell r="H562">
            <v>7083.5590000000002</v>
          </cell>
          <cell r="I562">
            <v>49877.61249</v>
          </cell>
          <cell r="J562">
            <v>49877.61249</v>
          </cell>
          <cell r="K562">
            <v>49877.612000000001</v>
          </cell>
          <cell r="L562">
            <v>49878</v>
          </cell>
          <cell r="M562">
            <v>49878</v>
          </cell>
          <cell r="N562">
            <v>49878</v>
          </cell>
        </row>
        <row r="563">
          <cell r="A563" t="str">
            <v xml:space="preserve">          - Or en dépôt</v>
          </cell>
          <cell r="B563">
            <v>7435.6270000000004</v>
          </cell>
          <cell r="C563">
            <v>7435.6270000000004</v>
          </cell>
          <cell r="D563">
            <v>7435.6270500000001</v>
          </cell>
          <cell r="E563">
            <v>7435.6270000000004</v>
          </cell>
          <cell r="F563">
            <v>7435.6270000000004</v>
          </cell>
          <cell r="G563">
            <v>7370.2780000000002</v>
          </cell>
          <cell r="H563">
            <v>7083.5590000000002</v>
          </cell>
          <cell r="I563">
            <v>49877.61249</v>
          </cell>
          <cell r="J563">
            <v>49877.61249</v>
          </cell>
          <cell r="K563">
            <v>49877.612000000001</v>
          </cell>
          <cell r="L563">
            <v>49878</v>
          </cell>
          <cell r="M563">
            <v>49878</v>
          </cell>
          <cell r="N563">
            <v>49878</v>
          </cell>
        </row>
        <row r="564">
          <cell r="A564" t="str">
            <v xml:space="preserve">          -Or en nantissement</v>
          </cell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</row>
        <row r="565">
          <cell r="A565" t="str">
            <v xml:space="preserve">          - Or Kilo - Moto</v>
          </cell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</row>
        <row r="566">
          <cell r="A566" t="str">
            <v xml:space="preserve">        b) Or  à recevoir  " SWAP" 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</row>
        <row r="567">
          <cell r="A567" t="str">
            <v>5. ENGAGEMENTS   EXTERIEURS  A CT</v>
          </cell>
          <cell r="B567">
            <v>6877450.8629999999</v>
          </cell>
          <cell r="C567">
            <v>6874762.7330000009</v>
          </cell>
          <cell r="D567">
            <v>6939083.3139999993</v>
          </cell>
          <cell r="E567">
            <v>6914231.5370000014</v>
          </cell>
          <cell r="F567">
            <v>6968077.5649999995</v>
          </cell>
          <cell r="G567">
            <v>49297518.883000009</v>
          </cell>
          <cell r="H567">
            <v>42541771.813000001</v>
          </cell>
          <cell r="I567">
            <v>32853699.927540004</v>
          </cell>
          <cell r="J567">
            <v>43580691.968779996</v>
          </cell>
          <cell r="K567">
            <v>44948026.862000011</v>
          </cell>
          <cell r="L567">
            <v>46460863.000000007</v>
          </cell>
          <cell r="M567">
            <v>46694447</v>
          </cell>
          <cell r="N567">
            <v>43564430</v>
          </cell>
        </row>
        <row r="568">
          <cell r="A568" t="str">
            <v xml:space="preserve">          - Or Kilo - Moto</v>
          </cell>
          <cell r="B568" t="str">
            <v xml:space="preserve"> </v>
          </cell>
          <cell r="C568" t="str">
            <v xml:space="preserve"> </v>
          </cell>
          <cell r="D568" t="str">
            <v xml:space="preserve"> </v>
          </cell>
          <cell r="E568" t="str">
            <v xml:space="preserve"> </v>
          </cell>
          <cell r="F568" t="str">
            <v xml:space="preserve"> </v>
          </cell>
          <cell r="G568" t="str">
            <v xml:space="preserve"> </v>
          </cell>
          <cell r="H568" t="str">
            <v xml:space="preserve"> </v>
          </cell>
          <cell r="I568" t="str">
            <v xml:space="preserve"> </v>
          </cell>
          <cell r="J568" t="str">
            <v xml:space="preserve"> </v>
          </cell>
          <cell r="K568" t="str">
            <v xml:space="preserve"> </v>
          </cell>
          <cell r="L568" t="str">
            <v xml:space="preserve"> </v>
          </cell>
          <cell r="M568" t="str">
            <v xml:space="preserve"> </v>
          </cell>
          <cell r="N568" t="str">
            <v xml:space="preserve"> </v>
          </cell>
        </row>
        <row r="569">
          <cell r="A569" t="str">
            <v xml:space="preserve">     a) Lignes de crédit</v>
          </cell>
          <cell r="B569">
            <v>3742968.7480000001</v>
          </cell>
          <cell r="C569">
            <v>3738997.65</v>
          </cell>
          <cell r="D569">
            <v>3796518.0419999999</v>
          </cell>
          <cell r="E569">
            <v>3741865.6839999999</v>
          </cell>
          <cell r="F569">
            <v>3776790.9539999999</v>
          </cell>
          <cell r="G569">
            <v>26959242.973999999</v>
          </cell>
          <cell r="H569">
            <v>22852273.302000001</v>
          </cell>
          <cell r="I569">
            <v>17478263.653999999</v>
          </cell>
          <cell r="J569">
            <v>23888026.291999999</v>
          </cell>
          <cell r="K569">
            <v>24401.455410000002</v>
          </cell>
          <cell r="L569">
            <v>25514.648000000001</v>
          </cell>
          <cell r="M569">
            <v>35681.491000000002</v>
          </cell>
          <cell r="N569">
            <v>23133.901999999998</v>
          </cell>
        </row>
        <row r="570">
          <cell r="A570" t="str">
            <v xml:space="preserve">            Compte 12000</v>
          </cell>
          <cell r="B570">
            <v>231122.927</v>
          </cell>
          <cell r="C570">
            <v>227151.829</v>
          </cell>
          <cell r="D570">
            <v>217881.73499999999</v>
          </cell>
          <cell r="E570">
            <v>219206.16500000001</v>
          </cell>
          <cell r="F570">
            <v>222644.492</v>
          </cell>
          <cell r="G570">
            <v>3262165.63</v>
          </cell>
          <cell r="H570">
            <v>1896411.6440000001</v>
          </cell>
          <cell r="I570">
            <v>901667.63800000004</v>
          </cell>
          <cell r="J570">
            <v>2152355.7220000001</v>
          </cell>
          <cell r="K570">
            <v>2092.1336769999998</v>
          </cell>
          <cell r="L570">
            <v>3173.2190000000001</v>
          </cell>
          <cell r="M570">
            <v>2980.4470000000001</v>
          </cell>
          <cell r="N570">
            <v>1792.0309999999999</v>
          </cell>
        </row>
        <row r="571">
          <cell r="A571" t="str">
            <v xml:space="preserve">            Compte 12100</v>
          </cell>
          <cell r="B571">
            <v>3511845.821</v>
          </cell>
          <cell r="C571">
            <v>3511845.821</v>
          </cell>
          <cell r="D571">
            <v>3578636.307</v>
          </cell>
          <cell r="E571">
            <v>3522659.5189999999</v>
          </cell>
          <cell r="F571">
            <v>3554146.4619999998</v>
          </cell>
          <cell r="G571">
            <v>23697077.344000001</v>
          </cell>
          <cell r="H571">
            <v>20955861.658</v>
          </cell>
          <cell r="I571">
            <v>16576596.016000001</v>
          </cell>
          <cell r="J571">
            <v>21735670.57</v>
          </cell>
          <cell r="K571">
            <v>22309.321733000001</v>
          </cell>
          <cell r="L571">
            <v>22341.429</v>
          </cell>
          <cell r="M571">
            <v>22473.044000000002</v>
          </cell>
          <cell r="N571">
            <v>21341.870999999999</v>
          </cell>
        </row>
        <row r="572">
          <cell r="A572" t="str">
            <v xml:space="preserve">            Compte 12110</v>
          </cell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10228</v>
          </cell>
          <cell r="N572">
            <v>0</v>
          </cell>
        </row>
        <row r="573">
          <cell r="A573" t="str">
            <v xml:space="preserve">     b)Swap d'or</v>
          </cell>
          <cell r="B573">
            <v>33097.050000000003</v>
          </cell>
          <cell r="C573">
            <v>33097.050000000003</v>
          </cell>
          <cell r="D573">
            <v>33727.47</v>
          </cell>
          <cell r="E573">
            <v>33199.118000000002</v>
          </cell>
          <cell r="F573">
            <v>33496.315999999999</v>
          </cell>
          <cell r="G573">
            <v>223318.78</v>
          </cell>
          <cell r="H573">
            <v>197486.57</v>
          </cell>
          <cell r="I573">
            <v>156221.07800000001</v>
          </cell>
          <cell r="J573">
            <v>204853.478</v>
          </cell>
          <cell r="K573">
            <v>210254.076</v>
          </cell>
          <cell r="L573">
            <v>210557</v>
          </cell>
          <cell r="M573">
            <v>211.791</v>
          </cell>
          <cell r="N573">
            <v>207.048</v>
          </cell>
        </row>
        <row r="574">
          <cell r="A574" t="str">
            <v xml:space="preserve">        Citibank N.Y  Avance Swap (14100)</v>
          </cell>
          <cell r="B574">
            <v>33097.050000000003</v>
          </cell>
          <cell r="C574">
            <v>33097.050000000003</v>
          </cell>
          <cell r="D574">
            <v>33727.47</v>
          </cell>
          <cell r="E574">
            <v>33199.118000000002</v>
          </cell>
          <cell r="F574">
            <v>33496.315999999999</v>
          </cell>
          <cell r="G574">
            <v>223318.78</v>
          </cell>
          <cell r="H574">
            <v>197486.57</v>
          </cell>
          <cell r="I574">
            <v>156221.07800000001</v>
          </cell>
          <cell r="J574">
            <v>204853.478</v>
          </cell>
          <cell r="K574">
            <v>210254.076</v>
          </cell>
          <cell r="L574">
            <v>210557</v>
          </cell>
          <cell r="M574">
            <v>211.791</v>
          </cell>
          <cell r="N574">
            <v>207.048</v>
          </cell>
        </row>
        <row r="575">
          <cell r="A575" t="str">
            <v xml:space="preserve">    c) Autres engagements</v>
          </cell>
          <cell r="B575">
            <v>3101385.0649999995</v>
          </cell>
          <cell r="C575">
            <v>3102668.0330000008</v>
          </cell>
          <cell r="D575">
            <v>3108837.8019999997</v>
          </cell>
          <cell r="E575">
            <v>3139166.7350000017</v>
          </cell>
          <cell r="F575">
            <v>3157790.294999999</v>
          </cell>
          <cell r="G575">
            <v>22114957.129000008</v>
          </cell>
          <cell r="H575">
            <v>19492011.941</v>
          </cell>
          <cell r="I575">
            <v>15219215.195540002</v>
          </cell>
          <cell r="J575">
            <v>19487812.19878</v>
          </cell>
          <cell r="K575">
            <v>44713371.33059001</v>
          </cell>
          <cell r="L575">
            <v>46224791.352000006</v>
          </cell>
          <cell r="M575">
            <v>46658553.718000002</v>
          </cell>
          <cell r="N575">
            <v>43541089.049999997</v>
          </cell>
        </row>
        <row r="576">
          <cell r="A576" t="str">
            <v>6. RESERVES NETTES (3+4-5)</v>
          </cell>
          <cell r="B576">
            <v>-4306371.4220000003</v>
          </cell>
          <cell r="C576">
            <v>-4206667.3640000001</v>
          </cell>
          <cell r="D576">
            <v>-4116515.1759499996</v>
          </cell>
          <cell r="E576">
            <v>-3863155.2760000015</v>
          </cell>
          <cell r="F576">
            <v>-3555680.7479999997</v>
          </cell>
          <cell r="G576">
            <v>-25949339.271000009</v>
          </cell>
          <cell r="H576">
            <v>-24183738.449999999</v>
          </cell>
          <cell r="I576">
            <v>-18085392.005700007</v>
          </cell>
          <cell r="J576">
            <v>-26139036.823289998</v>
          </cell>
          <cell r="K576">
            <v>-25834815.643000014</v>
          </cell>
          <cell r="L576">
            <v>-26439643.000000007</v>
          </cell>
          <cell r="M576">
            <v>-18722754</v>
          </cell>
          <cell r="N576">
            <v>-23401710</v>
          </cell>
        </row>
        <row r="577">
          <cell r="A577" t="str">
            <v>BANQUE CENTRALE DU CONGO</v>
          </cell>
          <cell r="B577">
            <v>-24880895.632999998</v>
          </cell>
          <cell r="C577">
            <v>-24796375.574999999</v>
          </cell>
          <cell r="D577">
            <v>-24590757.712949995</v>
          </cell>
          <cell r="E577">
            <v>-24094952.216000002</v>
          </cell>
          <cell r="F577">
            <v>-23766411.193</v>
          </cell>
          <cell r="G577">
            <v>-163049628.16799998</v>
          </cell>
          <cell r="H577">
            <v>-147287639.822</v>
          </cell>
          <cell r="I577">
            <v>-114313580.3017</v>
          </cell>
          <cell r="J577">
            <v>-149745731.12228999</v>
          </cell>
          <cell r="K577">
            <v>-154127688.35300002</v>
          </cell>
          <cell r="L577">
            <v>-154500673</v>
          </cell>
          <cell r="M577">
            <v>-148755542.80000001</v>
          </cell>
          <cell r="N577">
            <v>-149983604</v>
          </cell>
        </row>
        <row r="578">
          <cell r="A578" t="str">
            <v>DIRECTION  DES ETUDES</v>
          </cell>
          <cell r="B578">
            <v>-4306371.4220000003</v>
          </cell>
          <cell r="C578">
            <v>-4206667.3640000001</v>
          </cell>
          <cell r="D578">
            <v>-4116515.1759499996</v>
          </cell>
          <cell r="E578">
            <v>-3863155.2760000015</v>
          </cell>
          <cell r="F578">
            <v>-3555680.7479999997</v>
          </cell>
          <cell r="G578">
            <v>-25949339.271000009</v>
          </cell>
          <cell r="H578">
            <v>-24183738.449999999</v>
          </cell>
          <cell r="I578">
            <v>-18085392.005700007</v>
          </cell>
          <cell r="J578">
            <v>-26139036.823289998</v>
          </cell>
          <cell r="K578">
            <v>-25834815.643000014</v>
          </cell>
          <cell r="L578">
            <v>-26439643.000000007</v>
          </cell>
          <cell r="M578">
            <v>-18722754</v>
          </cell>
          <cell r="N578">
            <v>-23401710</v>
          </cell>
        </row>
        <row r="579">
          <cell r="A579" t="str">
            <v>BANQUE CENTRALE DU CONGO</v>
          </cell>
          <cell r="B579" t="str">
            <v>RESERVES  DE LA  BANQUE  CENTRALE</v>
          </cell>
          <cell r="C579">
            <v>-19626838.399999999</v>
          </cell>
          <cell r="D579">
            <v>-19505366.399999999</v>
          </cell>
          <cell r="E579">
            <v>-19268496</v>
          </cell>
          <cell r="F579">
            <v>-19244201.600000001</v>
          </cell>
          <cell r="G579">
            <v>-130460928</v>
          </cell>
          <cell r="H579">
            <v>-117220480</v>
          </cell>
          <cell r="I579">
            <v>-91626329.599999994</v>
          </cell>
          <cell r="J579">
            <v>-117721552</v>
          </cell>
          <cell r="K579">
            <v>-122179574.40000001</v>
          </cell>
          <cell r="L579">
            <v>-121942704</v>
          </cell>
          <cell r="M579">
            <v>-123798188.80000001</v>
          </cell>
          <cell r="N579">
            <v>-120506298</v>
          </cell>
        </row>
        <row r="580">
          <cell r="A580" t="str">
            <v>DIRECTION  DES ETUDES</v>
          </cell>
          <cell r="B580" t="str">
            <v>(en millions de  XDR )</v>
          </cell>
          <cell r="C580">
            <v>-962869.81099999999</v>
          </cell>
          <cell r="D580">
            <v>-968876.13699999999</v>
          </cell>
          <cell r="E580">
            <v>-963300.94</v>
          </cell>
          <cell r="F580">
            <v>-966528.84499999997</v>
          </cell>
          <cell r="G580">
            <v>-6639360.8969999999</v>
          </cell>
          <cell r="H580">
            <v>-5883421.3720000004</v>
          </cell>
          <cell r="I580">
            <v>-4601858.6960000005</v>
          </cell>
          <cell r="J580">
            <v>-5885142.2989999996</v>
          </cell>
          <cell r="K580">
            <v>-6113298.3099999996</v>
          </cell>
          <cell r="L580">
            <v>-6118326</v>
          </cell>
          <cell r="M580">
            <v>-6234600</v>
          </cell>
          <cell r="N580">
            <v>-6075596</v>
          </cell>
        </row>
        <row r="581">
          <cell r="A581">
            <v>37764.390876041667</v>
          </cell>
          <cell r="B581" t="str">
            <v>RESERVES  DE LA  BANQUE  CENTRALE</v>
          </cell>
          <cell r="C581" t="str">
            <v xml:space="preserve"> </v>
          </cell>
          <cell r="D581">
            <v>-4116515.1759499996</v>
          </cell>
          <cell r="E581" t="str">
            <v xml:space="preserve"> </v>
          </cell>
          <cell r="F581">
            <v>-3555680.7479999997</v>
          </cell>
          <cell r="G581">
            <v>-25949339.271000009</v>
          </cell>
          <cell r="H581">
            <v>-24183738.449999999</v>
          </cell>
          <cell r="I581">
            <v>-18085392.005700007</v>
          </cell>
          <cell r="J581">
            <v>-26139036.823289998</v>
          </cell>
          <cell r="K581">
            <v>-25834815.643000014</v>
          </cell>
          <cell r="L581">
            <v>-26439643.000000007</v>
          </cell>
          <cell r="M581">
            <v>-18722754</v>
          </cell>
          <cell r="N581">
            <v>-23401710</v>
          </cell>
        </row>
        <row r="582">
          <cell r="A582" t="str">
            <v xml:space="preserve"> </v>
          </cell>
          <cell r="B582">
            <v>2000</v>
          </cell>
          <cell r="C582">
            <v>-19626838.399999999</v>
          </cell>
          <cell r="D582" t="str">
            <v xml:space="preserve"> </v>
          </cell>
          <cell r="E582">
            <v>2001</v>
          </cell>
          <cell r="F582" t="str">
            <v xml:space="preserve"> </v>
          </cell>
          <cell r="G582">
            <v>-130460928</v>
          </cell>
          <cell r="H582">
            <v>-117220480</v>
          </cell>
          <cell r="I582">
            <v>-91626329.599999994</v>
          </cell>
          <cell r="J582">
            <v>-117721552</v>
          </cell>
          <cell r="K582">
            <v>-122179574.40000001</v>
          </cell>
          <cell r="L582">
            <v>-121942704</v>
          </cell>
          <cell r="M582">
            <v>-123798188.80000001</v>
          </cell>
          <cell r="N582">
            <v>-120506298</v>
          </cell>
        </row>
        <row r="583">
          <cell r="A583" t="str">
            <v xml:space="preserve">          Provision arriérés</v>
          </cell>
          <cell r="B583" t="str">
            <v>DECEMBRE</v>
          </cell>
          <cell r="C583" t="str">
            <v>JANVIER</v>
          </cell>
          <cell r="D583" t="str">
            <v>FEVRIER</v>
          </cell>
          <cell r="E583" t="str">
            <v>MARS</v>
          </cell>
          <cell r="F583" t="str">
            <v>AVRIL</v>
          </cell>
          <cell r="G583" t="str">
            <v>MAI</v>
          </cell>
          <cell r="H583" t="str">
            <v>JUIN</v>
          </cell>
          <cell r="I583" t="str">
            <v>JUILLET</v>
          </cell>
          <cell r="J583" t="str">
            <v>AOUT</v>
          </cell>
          <cell r="K583" t="str">
            <v>SEPTEMBRE</v>
          </cell>
          <cell r="L583" t="str">
            <v>OCTOBRE (1)</v>
          </cell>
          <cell r="M583" t="str">
            <v>NOVEMBRE</v>
          </cell>
          <cell r="N583" t="str">
            <v>DECEMBRE</v>
          </cell>
        </row>
        <row r="584">
          <cell r="A584" t="str">
            <v xml:space="preserve"> 1. AVOIRS  EN DEVISES</v>
          </cell>
          <cell r="B584">
            <v>3.9697178909879213E-2</v>
          </cell>
          <cell r="C584">
            <v>4.1167565248336688E-2</v>
          </cell>
          <cell r="D584">
            <v>4.3828935248326324E-2</v>
          </cell>
          <cell r="E584">
            <v>4.7969119527186764E-2</v>
          </cell>
          <cell r="F584">
            <v>5.3731437430961024E-2</v>
          </cell>
          <cell r="G584">
            <v>5.4331606686326847E-2</v>
          </cell>
          <cell r="H584">
            <v>4.7541320735751305E-2</v>
          </cell>
          <cell r="I584">
            <v>4.87817523178775E-2</v>
          </cell>
          <cell r="J584">
            <v>4.4864639579517605E-2</v>
          </cell>
          <cell r="K584">
            <v>4.7382331933984535E-2</v>
          </cell>
          <cell r="L584">
            <v>4.9735629435935749E-2</v>
          </cell>
          <cell r="M584">
            <v>0</v>
          </cell>
          <cell r="N584">
            <v>0</v>
          </cell>
        </row>
        <row r="585">
          <cell r="A585" t="str">
            <v xml:space="preserve">         Avoirs libres </v>
          </cell>
          <cell r="B585">
            <v>3.9697178909879213E-2</v>
          </cell>
          <cell r="C585">
            <v>4.1167565248336688E-2</v>
          </cell>
          <cell r="D585">
            <v>4.3828935248326324E-2</v>
          </cell>
          <cell r="E585">
            <v>4.7969119527186764E-2</v>
          </cell>
          <cell r="F585">
            <v>5.3731437430961024E-2</v>
          </cell>
          <cell r="G585">
            <v>5.4331606686326847E-2</v>
          </cell>
          <cell r="H585">
            <v>4.7541320735751305E-2</v>
          </cell>
          <cell r="I585">
            <v>4.87817523178775E-2</v>
          </cell>
          <cell r="J585">
            <v>4.4864639579517605E-2</v>
          </cell>
          <cell r="K585">
            <v>4.7382331933984535E-2</v>
          </cell>
          <cell r="L585">
            <v>4.9735629435935749E-2</v>
          </cell>
          <cell r="M585">
            <v>0</v>
          </cell>
          <cell r="N585">
            <v>0</v>
          </cell>
        </row>
        <row r="586">
          <cell r="A586" t="str">
            <v>2. AVOIRS  EN D.T.S</v>
          </cell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</row>
        <row r="587">
          <cell r="A587" t="str">
            <v>3. DEVISES  &amp;   D.T.S (1 + 2)</v>
          </cell>
          <cell r="B587">
            <v>3.9697178909879213E-2</v>
          </cell>
          <cell r="C587">
            <v>4.1167565248336688E-2</v>
          </cell>
          <cell r="D587">
            <v>4.3828935248326324E-2</v>
          </cell>
          <cell r="E587">
            <v>4.7969119527186764E-2</v>
          </cell>
          <cell r="F587">
            <v>5.3731437430961024E-2</v>
          </cell>
          <cell r="G587">
            <v>5.4331606686326847E-2</v>
          </cell>
          <cell r="H587">
            <v>4.7541320735751305E-2</v>
          </cell>
          <cell r="I587">
            <v>4.87817523178775E-2</v>
          </cell>
          <cell r="J587">
            <v>4.4864639579517605E-2</v>
          </cell>
          <cell r="K587">
            <v>4.7382331933984535E-2</v>
          </cell>
          <cell r="L587">
            <v>4.9735629435935749E-2</v>
          </cell>
          <cell r="M587">
            <v>0</v>
          </cell>
          <cell r="N587">
            <v>0</v>
          </cell>
        </row>
        <row r="588">
          <cell r="A588" t="str">
            <v>4. OR</v>
          </cell>
          <cell r="B588">
            <v>1.1513823165066585E-4</v>
          </cell>
          <cell r="C588">
            <v>1.1504915673835682E-4</v>
          </cell>
          <cell r="D588">
            <v>1.1576563988790284E-4</v>
          </cell>
          <cell r="E588">
            <v>1.1718876280535855E-4</v>
          </cell>
          <cell r="F588">
            <v>1.1733670506548842E-4</v>
          </cell>
          <cell r="G588">
            <v>1.7156176537613788E-5</v>
          </cell>
          <cell r="H588">
            <v>1.8351189119170984E-5</v>
          </cell>
          <cell r="I588">
            <v>1.6531092565955189E-4</v>
          </cell>
          <cell r="J588">
            <v>1.2866661289823294E-4</v>
          </cell>
          <cell r="K588">
            <v>1.2397189371908632E-4</v>
          </cell>
          <cell r="L588">
            <v>1.2421367202091895E-4</v>
          </cell>
          <cell r="M588">
            <v>0</v>
          </cell>
          <cell r="N588">
            <v>0</v>
          </cell>
        </row>
        <row r="589">
          <cell r="A589" t="str">
            <v xml:space="preserve">      a) Avoirs  en Or</v>
          </cell>
          <cell r="B589">
            <v>1.1513823165066585E-4</v>
          </cell>
          <cell r="C589">
            <v>1.1504915673835682E-4</v>
          </cell>
          <cell r="D589">
            <v>1.1576563988790284E-4</v>
          </cell>
          <cell r="E589">
            <v>1.1718876280535855E-4</v>
          </cell>
          <cell r="F589">
            <v>1.1733670506548842E-4</v>
          </cell>
          <cell r="G589">
            <v>1.7156176537613788E-5</v>
          </cell>
          <cell r="H589">
            <v>1.8351189119170984E-5</v>
          </cell>
          <cell r="I589">
            <v>1.6531092565955189E-4</v>
          </cell>
          <cell r="J589">
            <v>1.2866661289823294E-4</v>
          </cell>
          <cell r="K589">
            <v>1.2397189371908632E-4</v>
          </cell>
          <cell r="L589">
            <v>1.2421367202091895E-4</v>
          </cell>
          <cell r="M589">
            <v>0</v>
          </cell>
          <cell r="N589">
            <v>0</v>
          </cell>
        </row>
        <row r="590">
          <cell r="A590" t="str">
            <v xml:space="preserve">          - Or en dépôt</v>
          </cell>
          <cell r="B590">
            <v>1.1513823165066585E-4</v>
          </cell>
          <cell r="C590">
            <v>1.1504915673835682E-4</v>
          </cell>
          <cell r="D590">
            <v>1.1576563988790284E-4</v>
          </cell>
          <cell r="E590">
            <v>1.1718876280535855E-4</v>
          </cell>
          <cell r="F590">
            <v>1.1733670506548842E-4</v>
          </cell>
          <cell r="G590">
            <v>1.7156176537613788E-5</v>
          </cell>
          <cell r="H590">
            <v>1.8351189119170984E-5</v>
          </cell>
          <cell r="I590">
            <v>1.6531092565955189E-4</v>
          </cell>
          <cell r="J590">
            <v>1.2866661289823294E-4</v>
          </cell>
          <cell r="K590">
            <v>1.2397189371908632E-4</v>
          </cell>
          <cell r="L590">
            <v>1.2421367202091895E-4</v>
          </cell>
          <cell r="M590">
            <v>0</v>
          </cell>
          <cell r="N590">
            <v>0</v>
          </cell>
        </row>
        <row r="591">
          <cell r="A591" t="str">
            <v xml:space="preserve">          -Or en nantissement</v>
          </cell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</row>
        <row r="592">
          <cell r="A592" t="str">
            <v xml:space="preserve">          - Or Kilo - Moto</v>
          </cell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</row>
        <row r="593">
          <cell r="A593" t="str">
            <v xml:space="preserve">        b) Or  à recevoir  " SWAP" </v>
          </cell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  <row r="594">
          <cell r="A594" t="str">
            <v>5. ENGAGEMENTS   EXTERIEURS  A CT</v>
          </cell>
          <cell r="B594">
            <v>0.10649505826881978</v>
          </cell>
          <cell r="C594">
            <v>0.10637107740986806</v>
          </cell>
          <cell r="D594">
            <v>0.10803492626498468</v>
          </cell>
          <cell r="E594">
            <v>0.10897134022064137</v>
          </cell>
          <cell r="F594">
            <v>0.10995861709011479</v>
          </cell>
          <cell r="G594">
            <v>0.11475237932993565</v>
          </cell>
          <cell r="H594">
            <v>0.11021184407512408</v>
          </cell>
          <cell r="I594">
            <v>0.10888804165299604</v>
          </cell>
          <cell r="J594">
            <v>0.11242278335814859</v>
          </cell>
          <cell r="K594">
            <v>0.11171930221957102</v>
          </cell>
          <cell r="L594">
            <v>0.11570380525463828</v>
          </cell>
          <cell r="M594">
            <v>0</v>
          </cell>
          <cell r="N594">
            <v>0</v>
          </cell>
        </row>
        <row r="595">
          <cell r="A595" t="str">
            <v xml:space="preserve">        b) Or  à recevoir  " SWAP" </v>
          </cell>
          <cell r="B595" t="str">
            <v xml:space="preserve"> </v>
          </cell>
          <cell r="C595" t="str">
            <v xml:space="preserve"> </v>
          </cell>
          <cell r="D595" t="str">
            <v xml:space="preserve"> </v>
          </cell>
          <cell r="E595" t="str">
            <v xml:space="preserve"> </v>
          </cell>
          <cell r="F595" t="str">
            <v xml:space="preserve"> </v>
          </cell>
          <cell r="G595" t="str">
            <v xml:space="preserve"> </v>
          </cell>
          <cell r="H595" t="str">
            <v xml:space="preserve"> </v>
          </cell>
          <cell r="I595" t="str">
            <v xml:space="preserve"> </v>
          </cell>
          <cell r="J595" t="str">
            <v xml:space="preserve"> </v>
          </cell>
          <cell r="K595" t="str">
            <v xml:space="preserve"> </v>
          </cell>
          <cell r="L595" t="str">
            <v xml:space="preserve"> </v>
          </cell>
          <cell r="M595" t="str">
            <v xml:space="preserve"> </v>
          </cell>
          <cell r="N595" t="str">
            <v xml:space="preserve"> </v>
          </cell>
        </row>
        <row r="596">
          <cell r="A596" t="str">
            <v xml:space="preserve">     a) Lignes de crédit</v>
          </cell>
          <cell r="B596">
            <v>57.958636543821619</v>
          </cell>
          <cell r="C596">
            <v>57.852354169890148</v>
          </cell>
          <cell r="D596">
            <v>59.108174404483876</v>
          </cell>
          <cell r="E596">
            <v>58.973454436564218</v>
          </cell>
          <cell r="F596">
            <v>59.59903667350482</v>
          </cell>
          <cell r="G596">
            <v>62.754421445482542</v>
          </cell>
          <cell r="H596">
            <v>59.20278057512953</v>
          </cell>
          <cell r="I596">
            <v>57.928753990454716</v>
          </cell>
          <cell r="J596">
            <v>61.622665528182651</v>
          </cell>
          <cell r="K596">
            <v>6.0650350234881814E-2</v>
          </cell>
          <cell r="L596">
            <v>6.3540400946332967E-2</v>
          </cell>
          <cell r="M596">
            <v>0</v>
          </cell>
          <cell r="N596">
            <v>0</v>
          </cell>
        </row>
        <row r="597">
          <cell r="A597" t="str">
            <v xml:space="preserve">            Compte 12000</v>
          </cell>
          <cell r="B597">
            <v>3.5788622948281201</v>
          </cell>
          <cell r="C597">
            <v>3.5146499922636547</v>
          </cell>
          <cell r="D597">
            <v>3.3922113498365247</v>
          </cell>
          <cell r="E597">
            <v>3.4547858944050431</v>
          </cell>
          <cell r="F597">
            <v>3.5134052706327918</v>
          </cell>
          <cell r="G597">
            <v>7.5935113225330308</v>
          </cell>
          <cell r="H597">
            <v>4.912983533678756</v>
          </cell>
          <cell r="I597">
            <v>2.9884251557735646</v>
          </cell>
          <cell r="J597">
            <v>5.5523170953179424</v>
          </cell>
          <cell r="K597">
            <v>5.2000439365694831E-3</v>
          </cell>
          <cell r="L597">
            <v>7.9024256007969116E-3</v>
          </cell>
          <cell r="M597">
            <v>0</v>
          </cell>
          <cell r="N597">
            <v>0</v>
          </cell>
        </row>
        <row r="598">
          <cell r="A598" t="str">
            <v xml:space="preserve">            Compte 12100</v>
          </cell>
          <cell r="B598">
            <v>54.379774248993499</v>
          </cell>
          <cell r="C598">
            <v>54.337704177626492</v>
          </cell>
          <cell r="D598">
            <v>55.715963054647354</v>
          </cell>
          <cell r="E598">
            <v>55.518668542159176</v>
          </cell>
          <cell r="F598">
            <v>56.085631402872025</v>
          </cell>
          <cell r="G598">
            <v>55.16091012294951</v>
          </cell>
          <cell r="H598">
            <v>54.289797041450775</v>
          </cell>
          <cell r="I598">
            <v>54.940328834681154</v>
          </cell>
          <cell r="J598">
            <v>56.070348432864705</v>
          </cell>
          <cell r="K598">
            <v>5.5450306298312331E-2</v>
          </cell>
          <cell r="L598">
            <v>5.563797534553605E-2</v>
          </cell>
          <cell r="M598">
            <v>0</v>
          </cell>
          <cell r="N598">
            <v>0</v>
          </cell>
        </row>
        <row r="599">
          <cell r="A599" t="str">
            <v xml:space="preserve">            Compte 12110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</row>
        <row r="600">
          <cell r="A600" t="str">
            <v xml:space="preserve">     b)Swap d'or</v>
          </cell>
          <cell r="B600">
            <v>0.51249690306596474</v>
          </cell>
          <cell r="C600">
            <v>0.51210041776264892</v>
          </cell>
          <cell r="D600">
            <v>0.52510462400747315</v>
          </cell>
          <cell r="E600">
            <v>0.52323275019700555</v>
          </cell>
          <cell r="F600">
            <v>0.52858317816001266</v>
          </cell>
          <cell r="G600">
            <v>0.51983065141430695</v>
          </cell>
          <cell r="H600">
            <v>0.51162323834196888</v>
          </cell>
          <cell r="I600">
            <v>0.51776838790931978</v>
          </cell>
          <cell r="J600">
            <v>0.52844957564813622</v>
          </cell>
          <cell r="K600">
            <v>5.2259109686078587E-4</v>
          </cell>
          <cell r="L600">
            <v>5.2436060266467443E-4</v>
          </cell>
          <cell r="M600">
            <v>0</v>
          </cell>
          <cell r="N600">
            <v>0</v>
          </cell>
        </row>
        <row r="601">
          <cell r="A601" t="str">
            <v xml:space="preserve">            Citibank N.Y ( avance Swap)</v>
          </cell>
          <cell r="B601">
            <v>0.51249690306596474</v>
          </cell>
          <cell r="C601">
            <v>0.51210041776264892</v>
          </cell>
          <cell r="D601">
            <v>0.52510462400747315</v>
          </cell>
          <cell r="E601">
            <v>0.52323275019700555</v>
          </cell>
          <cell r="F601">
            <v>0.52858317816001266</v>
          </cell>
          <cell r="G601">
            <v>0.51983065141430695</v>
          </cell>
          <cell r="H601">
            <v>0.51162323834196888</v>
          </cell>
          <cell r="I601">
            <v>0.51776838790931978</v>
          </cell>
          <cell r="J601">
            <v>0.52844957564813622</v>
          </cell>
          <cell r="K601">
            <v>5.2259109686078587E-4</v>
          </cell>
          <cell r="L601">
            <v>5.2436060266467443E-4</v>
          </cell>
          <cell r="M601">
            <v>0</v>
          </cell>
          <cell r="N601">
            <v>0</v>
          </cell>
        </row>
        <row r="602">
          <cell r="A602" t="str">
            <v xml:space="preserve">    c) Autres engagements</v>
          </cell>
          <cell r="B602">
            <v>-58.364638388618765</v>
          </cell>
          <cell r="C602">
            <v>-58.258083510242926</v>
          </cell>
          <cell r="D602">
            <v>-59.525244102226367</v>
          </cell>
          <cell r="E602">
            <v>-59.38771584654058</v>
          </cell>
          <cell r="F602">
            <v>-60.017661234574717</v>
          </cell>
          <cell r="G602">
            <v>-63.159499717566916</v>
          </cell>
          <cell r="H602">
            <v>-59.604191969396375</v>
          </cell>
          <cell r="I602">
            <v>-58.337634336711041</v>
          </cell>
          <cell r="J602">
            <v>-62.038692320472641</v>
          </cell>
          <cell r="K602">
            <v>5.0546360887828427E-2</v>
          </cell>
          <cell r="L602">
            <v>5.1639043705640646E-2</v>
          </cell>
          <cell r="M602">
            <v>0</v>
          </cell>
          <cell r="N602">
            <v>0</v>
          </cell>
        </row>
        <row r="603">
          <cell r="A603" t="str">
            <v>6. RESERVES NETTES (3+4-5)</v>
          </cell>
          <cell r="B603">
            <v>-6.6682741127289891E-2</v>
          </cell>
          <cell r="C603">
            <v>-6.5088463004793012E-2</v>
          </cell>
          <cell r="D603">
            <v>-6.4090225376770449E-2</v>
          </cell>
          <cell r="E603">
            <v>-6.0885031930649244E-2</v>
          </cell>
          <cell r="F603">
            <v>-5.6109842954088274E-2</v>
          </cell>
          <cell r="G603">
            <v>-6.0403616467071188E-2</v>
          </cell>
          <cell r="H603">
            <v>-6.2652172150253593E-2</v>
          </cell>
          <cell r="I603">
            <v>-5.9940978409458986E-2</v>
          </cell>
          <cell r="J603">
            <v>-6.7429477165732749E-2</v>
          </cell>
          <cell r="K603">
            <v>-6.4212998391867393E-2</v>
          </cell>
          <cell r="L603">
            <v>-6.5843962146681617E-2</v>
          </cell>
          <cell r="M603">
            <v>0</v>
          </cell>
          <cell r="N603">
            <v>0</v>
          </cell>
        </row>
        <row r="604">
          <cell r="A604" t="str">
            <v>7. AVOIRS  EXTERIEURS NETS</v>
          </cell>
          <cell r="B604">
            <v>-0.38527246257355091</v>
          </cell>
          <cell r="C604">
            <v>-0.38366664977565029</v>
          </cell>
          <cell r="D604">
            <v>-0.38285470516814768</v>
          </cell>
          <cell r="E604">
            <v>-0.37974707984239842</v>
          </cell>
          <cell r="F604">
            <v>-0.37504199452422377</v>
          </cell>
          <cell r="G604">
            <v>-0.37953903573820197</v>
          </cell>
          <cell r="H604">
            <v>-0.38157419643005114</v>
          </cell>
          <cell r="I604">
            <v>-0.37887306211621247</v>
          </cell>
          <cell r="J604">
            <v>-0.38629106441968408</v>
          </cell>
          <cell r="K604">
            <v>-0.38308773482713199</v>
          </cell>
          <cell r="L604">
            <v>-0.38476073465321875</v>
          </cell>
          <cell r="M604">
            <v>0</v>
          </cell>
          <cell r="N604">
            <v>0</v>
          </cell>
        </row>
        <row r="605">
          <cell r="A605" t="str">
            <v xml:space="preserve">          Resreves nettes</v>
          </cell>
          <cell r="B605">
            <v>-6.6682741127282702E-2</v>
          </cell>
          <cell r="C605">
            <v>-6.5088463004800839E-2</v>
          </cell>
          <cell r="D605">
            <v>-6.4090225376773002E-2</v>
          </cell>
          <cell r="E605">
            <v>-6.0885031930656884E-2</v>
          </cell>
          <cell r="F605">
            <v>-5.6109842954080121E-2</v>
          </cell>
          <cell r="G605">
            <v>-6.0403616467072249E-2</v>
          </cell>
          <cell r="H605">
            <v>-6.2652172150258353E-2</v>
          </cell>
          <cell r="I605">
            <v>-5.9940978409464545E-2</v>
          </cell>
          <cell r="J605">
            <v>-6.742947716571783E-2</v>
          </cell>
          <cell r="K605">
            <v>-6.4212998391867407E-2</v>
          </cell>
          <cell r="L605">
            <v>-6.5843962146681603E-2</v>
          </cell>
          <cell r="M605">
            <v>0</v>
          </cell>
          <cell r="N605">
            <v>0</v>
          </cell>
        </row>
        <row r="606">
          <cell r="A606" t="str">
            <v xml:space="preserve">          FMI position nette</v>
          </cell>
          <cell r="B606">
            <v>-0.30368000000000001</v>
          </cell>
          <cell r="C606">
            <v>-0.30368000000000001</v>
          </cell>
          <cell r="D606">
            <v>-0.30367999999999995</v>
          </cell>
          <cell r="E606">
            <v>-0.30368000000000001</v>
          </cell>
          <cell r="F606">
            <v>-0.30368000000000006</v>
          </cell>
          <cell r="G606">
            <v>-0.30368063620245012</v>
          </cell>
          <cell r="H606">
            <v>-0.30368000000000001</v>
          </cell>
          <cell r="I606">
            <v>-0.30367999999999995</v>
          </cell>
          <cell r="J606">
            <v>-0.30368000000000001</v>
          </cell>
          <cell r="K606">
            <v>-0.30368000000000001</v>
          </cell>
          <cell r="L606">
            <v>-0.30368000000000001</v>
          </cell>
          <cell r="M606">
            <v>0</v>
          </cell>
          <cell r="N606">
            <v>0</v>
          </cell>
        </row>
        <row r="607">
          <cell r="A607" t="str">
            <v xml:space="preserve">          Provision arriérés</v>
          </cell>
          <cell r="B607">
            <v>-1.4909721446268195E-2</v>
          </cell>
          <cell r="C607">
            <v>-1.4898186770849453E-2</v>
          </cell>
          <cell r="D607">
            <v>-1.5084479791374747E-2</v>
          </cell>
          <cell r="E607">
            <v>-1.5182047911741527E-2</v>
          </cell>
          <cell r="F607">
            <v>-1.5252151570143603E-2</v>
          </cell>
          <cell r="G607">
            <v>-1.5454783068679612E-2</v>
          </cell>
          <cell r="H607">
            <v>-1.5242024279792748E-2</v>
          </cell>
          <cell r="I607">
            <v>-1.5252083706747979E-2</v>
          </cell>
          <cell r="J607">
            <v>-1.5181587253966207E-2</v>
          </cell>
          <cell r="K607">
            <v>-1.5194736435264583E-2</v>
          </cell>
          <cell r="L607">
            <v>-1.5236772506537169E-2</v>
          </cell>
          <cell r="M607">
            <v>0</v>
          </cell>
          <cell r="N607">
            <v>0</v>
          </cell>
        </row>
        <row r="608">
          <cell r="A608">
            <v>37224.819686689814</v>
          </cell>
          <cell r="B608">
            <v>-0.30368000000000001</v>
          </cell>
          <cell r="C608">
            <v>-0.30368000000000001</v>
          </cell>
          <cell r="D608">
            <v>-0.30367999999999995</v>
          </cell>
          <cell r="E608">
            <v>-0.30368000000000001</v>
          </cell>
          <cell r="F608">
            <v>-0.30368000000000006</v>
          </cell>
          <cell r="G608">
            <v>-0.30368063620245012</v>
          </cell>
          <cell r="H608">
            <v>-0.30368000000000001</v>
          </cell>
          <cell r="I608">
            <v>-0.30367999999999995</v>
          </cell>
          <cell r="J608">
            <v>-0.30368000000000001</v>
          </cell>
          <cell r="K608">
            <v>-0.30368000000000001</v>
          </cell>
          <cell r="L608">
            <v>-0.30368000000000001</v>
          </cell>
          <cell r="M608">
            <v>-0.30368000000000001</v>
          </cell>
          <cell r="N608">
            <v>-0.30368000100801373</v>
          </cell>
        </row>
        <row r="609">
          <cell r="A609" t="str">
            <v xml:space="preserve">          Provision arriérés</v>
          </cell>
          <cell r="B609">
            <v>-1.4909721446268195E-2</v>
          </cell>
          <cell r="C609">
            <v>-1.4898186770849453E-2</v>
          </cell>
          <cell r="D609">
            <v>-1.5084479791374747E-2</v>
          </cell>
          <cell r="E609">
            <v>-1.5182047911741527E-2</v>
          </cell>
          <cell r="F609">
            <v>-1.5252151570143603E-2</v>
          </cell>
          <cell r="G609">
            <v>-1.5454783068679612E-2</v>
          </cell>
          <cell r="H609">
            <v>-1.5242024279792748E-2</v>
          </cell>
          <cell r="I609">
            <v>-1.5252083706747979E-2</v>
          </cell>
          <cell r="J609">
            <v>-1.5181587253966207E-2</v>
          </cell>
          <cell r="K609">
            <v>-1.5194736435264583E-2</v>
          </cell>
          <cell r="L609">
            <v>-1.5236772506537169E-2</v>
          </cell>
          <cell r="M609">
            <v>-1.5293627042142962E-2</v>
          </cell>
          <cell r="N609">
            <v>-1.531071014565798E-2</v>
          </cell>
        </row>
        <row r="610">
          <cell r="A610">
            <v>37558.878196064812</v>
          </cell>
        </row>
        <row r="628">
          <cell r="A628" t="str">
            <v>BANQUE CENTRALE DU CONGO</v>
          </cell>
        </row>
        <row r="629">
          <cell r="A629" t="str">
            <v>DIRECTION  DES ETUDES</v>
          </cell>
        </row>
        <row r="630">
          <cell r="B630" t="str">
            <v>RESERVES  DE LA  BANQUE  CENTRALE</v>
          </cell>
        </row>
        <row r="631">
          <cell r="A631" t="str">
            <v>BANQUE CENTRALE DU CONGO</v>
          </cell>
          <cell r="B631" t="str">
            <v>(en millions de  XDR )</v>
          </cell>
        </row>
        <row r="632">
          <cell r="A632" t="str">
            <v>DIRECTION  DES ETUDES</v>
          </cell>
          <cell r="C632" t="str">
            <v xml:space="preserve"> </v>
          </cell>
          <cell r="E632" t="str">
            <v xml:space="preserve"> </v>
          </cell>
        </row>
        <row r="633">
          <cell r="B633">
            <v>2000</v>
          </cell>
          <cell r="D633" t="str">
            <v xml:space="preserve"> </v>
          </cell>
          <cell r="E633">
            <v>2001</v>
          </cell>
          <cell r="F633" t="str">
            <v xml:space="preserve"> </v>
          </cell>
        </row>
        <row r="634">
          <cell r="B634" t="str">
            <v>DECEMBRE</v>
          </cell>
          <cell r="C634" t="str">
            <v>JANVIER</v>
          </cell>
          <cell r="D634" t="str">
            <v>FEVRIER</v>
          </cell>
          <cell r="E634" t="str">
            <v>MARS</v>
          </cell>
          <cell r="F634" t="str">
            <v>AVRIL</v>
          </cell>
          <cell r="G634" t="str">
            <v>MAI</v>
          </cell>
          <cell r="H634" t="str">
            <v>JUIN</v>
          </cell>
          <cell r="I634" t="str">
            <v>JUILLET</v>
          </cell>
          <cell r="J634" t="str">
            <v>AOUT</v>
          </cell>
          <cell r="K634" t="str">
            <v>SEPTEMBRE</v>
          </cell>
          <cell r="L634" t="str">
            <v xml:space="preserve">OCTOBRE </v>
          </cell>
          <cell r="M634" t="str">
            <v>NOVEMBRE</v>
          </cell>
          <cell r="N634" t="str">
            <v>DECEMBRE</v>
          </cell>
        </row>
        <row r="635">
          <cell r="A635" t="str">
            <v xml:space="preserve"> 1. AVOIRS  EN DEVISES</v>
          </cell>
          <cell r="B635">
            <v>3.9697178909879213E-2</v>
          </cell>
          <cell r="C635">
            <v>4.1167565248336688E-2</v>
          </cell>
          <cell r="D635">
            <v>4.3828935248326324E-2</v>
          </cell>
          <cell r="E635">
            <v>4.7969119527186764E-2</v>
          </cell>
          <cell r="F635">
            <v>5.3731437430961024E-2</v>
          </cell>
          <cell r="G635">
            <v>5.4331606686326847E-2</v>
          </cell>
          <cell r="H635">
            <v>4.7541320735751305E-2</v>
          </cell>
          <cell r="I635">
            <v>4.87817523178775E-2</v>
          </cell>
          <cell r="J635">
            <v>4.4864639579517605E-2</v>
          </cell>
          <cell r="K635">
            <v>4.7382331933984535E-2</v>
          </cell>
          <cell r="L635">
            <v>4.9735629435935749E-2</v>
          </cell>
          <cell r="M635">
            <v>6.8492898493842908E-2</v>
          </cell>
          <cell r="N635">
            <v>5.0685051156695728E-2</v>
          </cell>
        </row>
        <row r="636">
          <cell r="A636" t="str">
            <v xml:space="preserve">         Avoirs libres </v>
          </cell>
          <cell r="B636">
            <v>3.9697178909879213E-2</v>
          </cell>
          <cell r="C636">
            <v>4.1167565248336688E-2</v>
          </cell>
          <cell r="D636">
            <v>4.3828935248326324E-2</v>
          </cell>
          <cell r="E636">
            <v>4.7969119527186764E-2</v>
          </cell>
          <cell r="F636">
            <v>5.3731437430961024E-2</v>
          </cell>
          <cell r="G636">
            <v>5.4331606686326847E-2</v>
          </cell>
          <cell r="H636">
            <v>4.7541320735751305E-2</v>
          </cell>
          <cell r="I636">
            <v>4.87817523178775E-2</v>
          </cell>
          <cell r="J636">
            <v>4.4864639579517605E-2</v>
          </cell>
          <cell r="K636">
            <v>4.7382331933984535E-2</v>
          </cell>
          <cell r="L636">
            <v>4.9735629435935749E-2</v>
          </cell>
          <cell r="M636">
            <v>6.8492898493842908E-2</v>
          </cell>
          <cell r="N636">
            <v>5.0685051156695728E-2</v>
          </cell>
        </row>
        <row r="637">
          <cell r="A637" t="str">
            <v>2. AVOIRS  EN D.T.S</v>
          </cell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</row>
        <row r="638">
          <cell r="A638" t="str">
            <v>3. DEVISES  &amp;   D.T.S (1 + 2)</v>
          </cell>
          <cell r="B638">
            <v>3.9697178909879213E-2</v>
          </cell>
          <cell r="C638">
            <v>4.1167565248336688E-2</v>
          </cell>
          <cell r="D638">
            <v>4.3828935248326324E-2</v>
          </cell>
          <cell r="E638">
            <v>4.7969119527186764E-2</v>
          </cell>
          <cell r="F638">
            <v>5.3731437430961024E-2</v>
          </cell>
          <cell r="G638">
            <v>5.4331606686326847E-2</v>
          </cell>
          <cell r="H638">
            <v>4.7541320735751305E-2</v>
          </cell>
          <cell r="I638">
            <v>4.87817523178775E-2</v>
          </cell>
          <cell r="J638">
            <v>4.4864639579517605E-2</v>
          </cell>
          <cell r="K638">
            <v>4.7382331933984535E-2</v>
          </cell>
          <cell r="L638">
            <v>4.9735629435935749E-2</v>
          </cell>
          <cell r="M638">
            <v>6.8492898493842908E-2</v>
          </cell>
          <cell r="N638">
            <v>5.0685051156695728E-2</v>
          </cell>
        </row>
        <row r="639">
          <cell r="A639" t="str">
            <v>4. OR</v>
          </cell>
          <cell r="B639">
            <v>1.1513823165066585E-4</v>
          </cell>
          <cell r="C639">
            <v>1.1504915673835682E-4</v>
          </cell>
          <cell r="D639">
            <v>1.1576563988790284E-4</v>
          </cell>
          <cell r="E639">
            <v>1.1718876280535855E-4</v>
          </cell>
          <cell r="F639">
            <v>1.1733670506548842E-4</v>
          </cell>
          <cell r="G639">
            <v>1.7156176537613788E-5</v>
          </cell>
          <cell r="H639">
            <v>1.8351189119170984E-5</v>
          </cell>
          <cell r="I639">
            <v>1.6531092565955189E-4</v>
          </cell>
          <cell r="J639">
            <v>1.2866661289823294E-4</v>
          </cell>
          <cell r="K639">
            <v>1.2397189371908632E-4</v>
          </cell>
          <cell r="L639">
            <v>1.2421367202091895E-4</v>
          </cell>
          <cell r="M639">
            <v>1.2235195996663885E-4</v>
          </cell>
          <cell r="N639">
            <v>1.256942694420644E-4</v>
          </cell>
        </row>
        <row r="640">
          <cell r="A640" t="str">
            <v xml:space="preserve">      a) Avoirs  en Or</v>
          </cell>
          <cell r="B640">
            <v>1.1513823165066585E-4</v>
          </cell>
          <cell r="C640">
            <v>1.1504915673835682E-4</v>
          </cell>
          <cell r="D640">
            <v>1.1576563988790284E-4</v>
          </cell>
          <cell r="E640">
            <v>1.1718876280535855E-4</v>
          </cell>
          <cell r="F640">
            <v>1.1733670506548842E-4</v>
          </cell>
          <cell r="G640">
            <v>1.7156176537613788E-5</v>
          </cell>
          <cell r="H640">
            <v>1.8351189119170984E-5</v>
          </cell>
          <cell r="I640">
            <v>1.6531092565955189E-4</v>
          </cell>
          <cell r="J640">
            <v>1.2866661289823294E-4</v>
          </cell>
          <cell r="K640">
            <v>1.2397189371908632E-4</v>
          </cell>
          <cell r="L640">
            <v>1.2421367202091895E-4</v>
          </cell>
          <cell r="M640">
            <v>1.2235195996663885E-4</v>
          </cell>
          <cell r="N640">
            <v>1.256942694420644E-4</v>
          </cell>
        </row>
        <row r="641">
          <cell r="A641" t="str">
            <v xml:space="preserve">          - Or en dépôt</v>
          </cell>
          <cell r="B641">
            <v>1.1513823165066585E-4</v>
          </cell>
          <cell r="C641">
            <v>1.1504915673835682E-4</v>
          </cell>
          <cell r="D641">
            <v>1.1576563988790284E-4</v>
          </cell>
          <cell r="E641">
            <v>1.1718876280535855E-4</v>
          </cell>
          <cell r="F641">
            <v>1.1733670506548842E-4</v>
          </cell>
          <cell r="G641">
            <v>1.7156176537613788E-5</v>
          </cell>
          <cell r="H641">
            <v>1.8351189119170984E-5</v>
          </cell>
          <cell r="I641">
            <v>1.6531092565955189E-4</v>
          </cell>
          <cell r="J641">
            <v>1.2866661289823294E-4</v>
          </cell>
          <cell r="K641">
            <v>1.2397189371908632E-4</v>
          </cell>
          <cell r="L641">
            <v>1.2421367202091895E-4</v>
          </cell>
          <cell r="M641">
            <v>1.2235195996663885E-4</v>
          </cell>
          <cell r="N641">
            <v>1.256942694420644E-4</v>
          </cell>
        </row>
        <row r="642">
          <cell r="A642" t="str">
            <v xml:space="preserve">          -Or en nantissement</v>
          </cell>
          <cell r="B642">
            <v>0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</row>
        <row r="643">
          <cell r="A643" t="str">
            <v xml:space="preserve">          - Or Kilo - Moto</v>
          </cell>
          <cell r="B643">
            <v>0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</row>
        <row r="644">
          <cell r="A644" t="str">
            <v xml:space="preserve">        b) Or  à recevoir  " SWAP" </v>
          </cell>
          <cell r="B644">
            <v>0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</row>
        <row r="645">
          <cell r="A645" t="str">
            <v>5. ENGAGEMENTS   EXTERIEURS  A CT</v>
          </cell>
          <cell r="B645">
            <v>0.10649505826881386</v>
          </cell>
          <cell r="C645">
            <v>0.1063710774098716</v>
          </cell>
          <cell r="D645">
            <v>0.1080349262649852</v>
          </cell>
          <cell r="E645">
            <v>0.10897134022064621</v>
          </cell>
          <cell r="F645">
            <v>0.10995861709010571</v>
          </cell>
          <cell r="G645">
            <v>0.11475237932993809</v>
          </cell>
          <cell r="H645">
            <v>0.11021184407512954</v>
          </cell>
          <cell r="I645">
            <v>0.10888804165298953</v>
          </cell>
          <cell r="J645">
            <v>0.11242278335813234</v>
          </cell>
          <cell r="K645">
            <v>0.11171930221957103</v>
          </cell>
          <cell r="L645">
            <v>0.11570380525463829</v>
          </cell>
          <cell r="M645">
            <v>0.11454262620811459</v>
          </cell>
          <cell r="N645">
            <v>0.10978385666045058</v>
          </cell>
        </row>
        <row r="646">
          <cell r="A646" t="str">
            <v xml:space="preserve">          - Or Kilo - Moto</v>
          </cell>
          <cell r="B646" t="str">
            <v xml:space="preserve"> </v>
          </cell>
          <cell r="C646" t="str">
            <v xml:space="preserve"> </v>
          </cell>
          <cell r="D646" t="str">
            <v xml:space="preserve"> </v>
          </cell>
          <cell r="E646" t="str">
            <v xml:space="preserve"> </v>
          </cell>
          <cell r="F646" t="str">
            <v xml:space="preserve"> </v>
          </cell>
          <cell r="G646" t="str">
            <v xml:space="preserve"> </v>
          </cell>
          <cell r="H646" t="str">
            <v xml:space="preserve"> </v>
          </cell>
          <cell r="I646" t="str">
            <v xml:space="preserve"> </v>
          </cell>
          <cell r="J646" t="str">
            <v xml:space="preserve"> </v>
          </cell>
          <cell r="K646" t="str">
            <v xml:space="preserve"> </v>
          </cell>
          <cell r="L646" t="str">
            <v xml:space="preserve"> </v>
          </cell>
          <cell r="M646" t="str">
            <v xml:space="preserve"> </v>
          </cell>
          <cell r="N646" t="str">
            <v xml:space="preserve"> </v>
          </cell>
        </row>
        <row r="647">
          <cell r="A647" t="str">
            <v>BANQUE CENTRALE DU CONGO</v>
          </cell>
          <cell r="B647">
            <v>5.7958636543821621E-2</v>
          </cell>
          <cell r="C647">
            <v>5.7852354169890152E-2</v>
          </cell>
          <cell r="D647">
            <v>5.9108174404483883E-2</v>
          </cell>
          <cell r="E647">
            <v>5.8973454436564224E-2</v>
          </cell>
          <cell r="F647">
            <v>5.9599036673504815E-2</v>
          </cell>
          <cell r="G647">
            <v>6.2754421445482544E-2</v>
          </cell>
          <cell r="H647">
            <v>5.9202780575129538E-2</v>
          </cell>
          <cell r="I647">
            <v>5.7928753990454725E-2</v>
          </cell>
          <cell r="J647">
            <v>6.1622665528182644E-2</v>
          </cell>
          <cell r="K647">
            <v>6.0650350234881817E-5</v>
          </cell>
          <cell r="L647">
            <v>6.3540400946332956E-5</v>
          </cell>
          <cell r="M647">
            <v>8.752757444929597E-5</v>
          </cell>
          <cell r="N647">
            <v>5.8298225895872174E-5</v>
          </cell>
        </row>
        <row r="648">
          <cell r="A648" t="str">
            <v>DIRECTION  DES ETUDES</v>
          </cell>
          <cell r="B648">
            <v>3.5788622948281206E-3</v>
          </cell>
          <cell r="C648">
            <v>3.5146499922636548E-3</v>
          </cell>
          <cell r="D648">
            <v>3.3922113498365248E-3</v>
          </cell>
          <cell r="E648">
            <v>3.4547858944050432E-3</v>
          </cell>
          <cell r="F648">
            <v>3.5134052706327916E-3</v>
          </cell>
          <cell r="G648">
            <v>7.5935113225330305E-3</v>
          </cell>
          <cell r="H648">
            <v>4.9129835336787567E-3</v>
          </cell>
          <cell r="I648">
            <v>2.9884251557735649E-3</v>
          </cell>
          <cell r="J648">
            <v>5.5523170953179412E-3</v>
          </cell>
          <cell r="K648">
            <v>5.2000439365694826E-6</v>
          </cell>
          <cell r="L648">
            <v>7.9024256007969111E-6</v>
          </cell>
          <cell r="M648">
            <v>7.3111097483196783E-6</v>
          </cell>
          <cell r="N648">
            <v>4.5159795373217076E-6</v>
          </cell>
        </row>
        <row r="649">
          <cell r="A649" t="str">
            <v>BANQUE CENTRALE DU CONGO</v>
          </cell>
          <cell r="B649" t="str">
            <v>RESERVES  DE LA  BANQUE  CENTRALE</v>
          </cell>
          <cell r="C649">
            <v>5.4337704177626497E-2</v>
          </cell>
          <cell r="D649">
            <v>5.5715963054647356E-2</v>
          </cell>
          <cell r="E649">
            <v>5.5518668542159179E-2</v>
          </cell>
          <cell r="F649">
            <v>5.6085631402872024E-2</v>
          </cell>
          <cell r="G649">
            <v>5.5160910122949512E-2</v>
          </cell>
          <cell r="H649">
            <v>5.4289797041450781E-2</v>
          </cell>
          <cell r="I649">
            <v>5.4940328834681161E-2</v>
          </cell>
          <cell r="J649">
            <v>5.6070348432864701E-2</v>
          </cell>
          <cell r="K649">
            <v>5.5450306298312336E-5</v>
          </cell>
          <cell r="L649">
            <v>5.5637975345536049E-5</v>
          </cell>
          <cell r="M649">
            <v>5.5126929303831621E-5</v>
          </cell>
          <cell r="N649">
            <v>5.378224635855047E-5</v>
          </cell>
        </row>
        <row r="650">
          <cell r="A650" t="str">
            <v>DIRECTION  DES ETUDES</v>
          </cell>
          <cell r="B650" t="str">
            <v>(en millions de $ US  )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2.5089535397144679E-5</v>
          </cell>
          <cell r="N650">
            <v>0</v>
          </cell>
        </row>
        <row r="651">
          <cell r="A651" t="str">
            <v xml:space="preserve">     b)Swap d'or</v>
          </cell>
          <cell r="B651" t="str">
            <v>RESERVES  DE LA  BANQUE  CENTRALE</v>
          </cell>
          <cell r="C651" t="str">
            <v xml:space="preserve"> </v>
          </cell>
          <cell r="D651">
            <v>5.2510462400747317E-4</v>
          </cell>
          <cell r="E651" t="str">
            <v xml:space="preserve"> </v>
          </cell>
          <cell r="F651">
            <v>5.2858317816001257E-4</v>
          </cell>
          <cell r="G651">
            <v>5.1983065141430692E-4</v>
          </cell>
          <cell r="H651">
            <v>5.1162323834196899E-4</v>
          </cell>
          <cell r="I651">
            <v>5.1776838790931995E-4</v>
          </cell>
          <cell r="J651">
            <v>5.2844957564813621E-4</v>
          </cell>
          <cell r="K651">
            <v>5.2259109686078587E-4</v>
          </cell>
          <cell r="L651">
            <v>5.2436060266467443E-4</v>
          </cell>
          <cell r="M651">
            <v>5.1952852867585733E-7</v>
          </cell>
          <cell r="N651">
            <v>5.217680560455622E-7</v>
          </cell>
        </row>
        <row r="652">
          <cell r="A652" t="str">
            <v xml:space="preserve">            Citibank N.Y ( avance Swap)</v>
          </cell>
          <cell r="B652">
            <v>2000</v>
          </cell>
          <cell r="C652">
            <v>5.1210041776264905E-4</v>
          </cell>
          <cell r="D652" t="str">
            <v xml:space="preserve"> </v>
          </cell>
          <cell r="E652">
            <v>2001</v>
          </cell>
          <cell r="F652" t="str">
            <v xml:space="preserve"> </v>
          </cell>
          <cell r="G652">
            <v>5.1983065141430692E-4</v>
          </cell>
          <cell r="H652">
            <v>5.1162323834196899E-4</v>
          </cell>
          <cell r="I652">
            <v>5.1776838790931995E-4</v>
          </cell>
          <cell r="J652">
            <v>5.2844957564813621E-4</v>
          </cell>
          <cell r="K652">
            <v>5.2259109686078587E-4</v>
          </cell>
          <cell r="L652">
            <v>5.2436060266467443E-4</v>
          </cell>
          <cell r="M652">
            <v>5.1952852867585733E-7</v>
          </cell>
          <cell r="N652">
            <v>5.217680560455622E-7</v>
          </cell>
        </row>
        <row r="653">
          <cell r="A653" t="str">
            <v xml:space="preserve">    c) Autres engagements</v>
          </cell>
          <cell r="B653" t="str">
            <v>DECEMBRE</v>
          </cell>
          <cell r="C653" t="str">
            <v>JANVIER</v>
          </cell>
          <cell r="D653" t="str">
            <v>FEVRIER</v>
          </cell>
          <cell r="E653" t="str">
            <v>MARS</v>
          </cell>
          <cell r="F653" t="str">
            <v>AVRIL</v>
          </cell>
          <cell r="G653" t="str">
            <v>MAI</v>
          </cell>
          <cell r="H653" t="str">
            <v>JUIN</v>
          </cell>
          <cell r="I653" t="str">
            <v>JUILLET</v>
          </cell>
          <cell r="J653" t="str">
            <v>AOUT</v>
          </cell>
          <cell r="K653" t="str">
            <v>SEPTEMBRE</v>
          </cell>
          <cell r="L653" t="str">
            <v>OCTOBRE (1)</v>
          </cell>
          <cell r="M653" t="str">
            <v>NOVEMBRE</v>
          </cell>
          <cell r="N653" t="str">
            <v>DECEMBRE</v>
          </cell>
        </row>
        <row r="654">
          <cell r="A654" t="str">
            <v xml:space="preserve"> 1. AVOIRS  EN DEVISES </v>
          </cell>
          <cell r="B654">
            <v>5.1272876279999997E-2</v>
          </cell>
          <cell r="C654">
            <v>5.3213194840000005E-2</v>
          </cell>
          <cell r="D654">
            <v>5.6302650219999993E-2</v>
          </cell>
          <cell r="E654">
            <v>6.0872812680000006E-2</v>
          </cell>
          <cell r="F654">
            <v>6.8099223799999997E-2</v>
          </cell>
          <cell r="G654">
            <v>6.6821670008588602E-2</v>
          </cell>
          <cell r="H654">
            <v>5.9546206126289837E-2</v>
          </cell>
          <cell r="I654">
            <v>6.1475358405104007E-2</v>
          </cell>
          <cell r="J654">
            <v>5.7632559674586609E-2</v>
          </cell>
          <cell r="K654">
            <v>6.0401551303824332E-2</v>
          </cell>
          <cell r="L654">
            <v>6.3308635009192926E-2</v>
          </cell>
          <cell r="M654">
            <v>0</v>
          </cell>
          <cell r="N654">
            <v>0</v>
          </cell>
        </row>
        <row r="655">
          <cell r="A655" t="str">
            <v xml:space="preserve">         Avoirs libres</v>
          </cell>
          <cell r="B655">
            <v>5.1272876279999997E-2</v>
          </cell>
          <cell r="C655">
            <v>5.3213194840000005E-2</v>
          </cell>
          <cell r="D655">
            <v>5.6302650219999993E-2</v>
          </cell>
          <cell r="E655">
            <v>6.0872812680000006E-2</v>
          </cell>
          <cell r="F655">
            <v>6.8099223799999997E-2</v>
          </cell>
          <cell r="G655">
            <v>6.6821670008588602E-2</v>
          </cell>
          <cell r="H655">
            <v>5.9546206126289837E-2</v>
          </cell>
          <cell r="I655">
            <v>6.1475358405104007E-2</v>
          </cell>
          <cell r="J655">
            <v>5.7632559674586609E-2</v>
          </cell>
          <cell r="K655">
            <v>6.0401551303824332E-2</v>
          </cell>
          <cell r="L655">
            <v>6.3308635009192926E-2</v>
          </cell>
          <cell r="M655">
            <v>0</v>
          </cell>
          <cell r="N655">
            <v>0</v>
          </cell>
        </row>
        <row r="656">
          <cell r="A656" t="str">
            <v>2. AVOIRS  EN D.T.S</v>
          </cell>
          <cell r="B656">
            <v>0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</row>
        <row r="657">
          <cell r="A657" t="str">
            <v>3. DEVISES  &amp;   D.T.S (1 + 2)</v>
          </cell>
          <cell r="B657">
            <v>5.1272876279999997E-2</v>
          </cell>
          <cell r="C657">
            <v>5.3213194840000005E-2</v>
          </cell>
          <cell r="D657">
            <v>5.6302650219999993E-2</v>
          </cell>
          <cell r="E657">
            <v>6.0872812680000006E-2</v>
          </cell>
          <cell r="F657">
            <v>6.8099223799999997E-2</v>
          </cell>
          <cell r="G657">
            <v>6.6821670008588602E-2</v>
          </cell>
          <cell r="H657">
            <v>5.9546206126289837E-2</v>
          </cell>
          <cell r="I657">
            <v>6.1475358405104007E-2</v>
          </cell>
          <cell r="J657">
            <v>5.7632559674586609E-2</v>
          </cell>
          <cell r="K657">
            <v>6.0401551303824332E-2</v>
          </cell>
          <cell r="L657">
            <v>6.3308635009192926E-2</v>
          </cell>
          <cell r="M657">
            <v>0</v>
          </cell>
          <cell r="N657">
            <v>0</v>
          </cell>
        </row>
        <row r="658">
          <cell r="A658" t="str">
            <v>4. OR</v>
          </cell>
          <cell r="B658">
            <v>1.4871254000000002E-4</v>
          </cell>
          <cell r="C658">
            <v>1.4871254000000002E-4</v>
          </cell>
          <cell r="D658">
            <v>1.4871254099999999E-4</v>
          </cell>
          <cell r="E658">
            <v>1.4871254000000002E-4</v>
          </cell>
          <cell r="F658">
            <v>1.4871254000000002E-4</v>
          </cell>
          <cell r="G658">
            <v>2.1100137417692529E-5</v>
          </cell>
          <cell r="H658">
            <v>2.2985135310532806E-5</v>
          </cell>
          <cell r="I658">
            <v>2.0832684190961491E-4</v>
          </cell>
          <cell r="J658">
            <v>1.6528353544089871E-4</v>
          </cell>
          <cell r="K658">
            <v>1.5803558822597509E-4</v>
          </cell>
          <cell r="L658">
            <v>1.5811196348189947E-4</v>
          </cell>
          <cell r="M658">
            <v>0</v>
          </cell>
          <cell r="N658">
            <v>0</v>
          </cell>
        </row>
        <row r="659">
          <cell r="A659" t="str">
            <v xml:space="preserve">      a) Avoirs  en Or</v>
          </cell>
          <cell r="B659">
            <v>1.4871254000000002E-4</v>
          </cell>
          <cell r="C659">
            <v>1.4871254000000002E-4</v>
          </cell>
          <cell r="D659">
            <v>1.4871254099999999E-4</v>
          </cell>
          <cell r="E659">
            <v>1.4871254000000002E-4</v>
          </cell>
          <cell r="F659">
            <v>1.4871254000000002E-4</v>
          </cell>
          <cell r="G659">
            <v>2.1100137417692529E-5</v>
          </cell>
          <cell r="H659">
            <v>2.2985135310532806E-5</v>
          </cell>
          <cell r="I659">
            <v>2.0832684190961491E-4</v>
          </cell>
          <cell r="J659">
            <v>1.6528353544089871E-4</v>
          </cell>
          <cell r="K659">
            <v>1.5803558822597509E-4</v>
          </cell>
          <cell r="L659">
            <v>1.5811196348189947E-4</v>
          </cell>
          <cell r="M659">
            <v>0</v>
          </cell>
          <cell r="N659">
            <v>0</v>
          </cell>
        </row>
        <row r="660">
          <cell r="A660" t="str">
            <v xml:space="preserve">          - Or en dépôt</v>
          </cell>
          <cell r="B660">
            <v>1.4871254000000002E-4</v>
          </cell>
          <cell r="C660">
            <v>1.4871254000000002E-4</v>
          </cell>
          <cell r="D660">
            <v>1.4871254099999999E-4</v>
          </cell>
          <cell r="E660">
            <v>1.4871254000000002E-4</v>
          </cell>
          <cell r="F660">
            <v>1.4871254000000002E-4</v>
          </cell>
          <cell r="G660">
            <v>2.1100137417692529E-5</v>
          </cell>
          <cell r="H660">
            <v>2.2985135310532806E-5</v>
          </cell>
          <cell r="I660">
            <v>2.0832684190961491E-4</v>
          </cell>
          <cell r="J660">
            <v>1.6528353544089871E-4</v>
          </cell>
          <cell r="K660">
            <v>1.5803558822597509E-4</v>
          </cell>
          <cell r="L660">
            <v>1.5811196348189947E-4</v>
          </cell>
          <cell r="M660">
            <v>0</v>
          </cell>
          <cell r="N660">
            <v>0</v>
          </cell>
        </row>
        <row r="661">
          <cell r="A661" t="str">
            <v xml:space="preserve">          -Or en nantissement</v>
          </cell>
          <cell r="B661">
            <v>0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</row>
        <row r="662">
          <cell r="A662" t="str">
            <v xml:space="preserve">          - Or Kilo - Moto</v>
          </cell>
          <cell r="B662">
            <v>0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</row>
        <row r="663">
          <cell r="A663" t="str">
            <v xml:space="preserve">        b) Or  à recevoir  " SWAP" </v>
          </cell>
          <cell r="B663">
            <v>0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</row>
        <row r="664">
          <cell r="A664" t="str">
            <v>5. ENGAGEMENTS   EXTERIEURS  A CT</v>
          </cell>
          <cell r="B664">
            <v>0.13754901725998536</v>
          </cell>
          <cell r="C664">
            <v>0.13749525466000989</v>
          </cell>
          <cell r="D664">
            <v>0.13878166628001054</v>
          </cell>
          <cell r="E664">
            <v>0.13828463074000297</v>
          </cell>
          <cell r="F664">
            <v>0.13936155129999861</v>
          </cell>
          <cell r="G664">
            <v>0.14113231858860331</v>
          </cell>
          <cell r="H664">
            <v>0.13804196188264939</v>
          </cell>
          <cell r="I664">
            <v>0.13722203628580587</v>
          </cell>
          <cell r="J664">
            <v>0.14441691343998286</v>
          </cell>
          <cell r="K664">
            <v>0.14241635836000127</v>
          </cell>
          <cell r="L664">
            <v>0.14727972801623029</v>
          </cell>
          <cell r="M664">
            <v>0</v>
          </cell>
          <cell r="N664">
            <v>0</v>
          </cell>
        </row>
        <row r="665">
          <cell r="A665" t="str">
            <v xml:space="preserve">        b) Or  à recevoir  " SWAP" </v>
          </cell>
          <cell r="B665" t="str">
            <v xml:space="preserve"> </v>
          </cell>
          <cell r="C665" t="str">
            <v xml:space="preserve"> </v>
          </cell>
          <cell r="D665" t="str">
            <v xml:space="preserve"> </v>
          </cell>
          <cell r="E665" t="str">
            <v xml:space="preserve"> </v>
          </cell>
          <cell r="F665" t="str">
            <v xml:space="preserve"> </v>
          </cell>
          <cell r="G665" t="str">
            <v xml:space="preserve"> </v>
          </cell>
          <cell r="H665" t="str">
            <v xml:space="preserve"> </v>
          </cell>
          <cell r="I665" t="str">
            <v xml:space="preserve"> </v>
          </cell>
          <cell r="J665" t="str">
            <v xml:space="preserve"> </v>
          </cell>
          <cell r="K665" t="str">
            <v xml:space="preserve"> </v>
          </cell>
          <cell r="L665" t="str">
            <v xml:space="preserve"> </v>
          </cell>
          <cell r="M665" t="str">
            <v xml:space="preserve"> </v>
          </cell>
          <cell r="N665" t="str">
            <v xml:space="preserve"> </v>
          </cell>
        </row>
        <row r="666">
          <cell r="A666" t="str">
            <v xml:space="preserve">     a) Lignes de crédit</v>
          </cell>
          <cell r="B666">
            <v>74.859374959999997</v>
          </cell>
          <cell r="C666">
            <v>74.779953000000006</v>
          </cell>
          <cell r="D666">
            <v>75.930360840000006</v>
          </cell>
          <cell r="E666">
            <v>74.837313679999994</v>
          </cell>
          <cell r="F666">
            <v>75.535819079999996</v>
          </cell>
          <cell r="G666">
            <v>77.180770037217286</v>
          </cell>
          <cell r="H666">
            <v>74.152356746057492</v>
          </cell>
          <cell r="I666">
            <v>73.002521318185629</v>
          </cell>
          <cell r="J666">
            <v>79.159712005832262</v>
          </cell>
          <cell r="K666">
            <v>7.7315216279585555E-2</v>
          </cell>
          <cell r="L666">
            <v>8.0880770937678315E-2</v>
          </cell>
          <cell r="M666">
            <v>0</v>
          </cell>
          <cell r="N666">
            <v>0</v>
          </cell>
        </row>
        <row r="667">
          <cell r="A667" t="str">
            <v xml:space="preserve">            Compte 12000</v>
          </cell>
          <cell r="B667">
            <v>4.6224585400000002</v>
          </cell>
          <cell r="C667">
            <v>4.5430365799999999</v>
          </cell>
          <cell r="D667">
            <v>4.3576347000000002</v>
          </cell>
          <cell r="E667">
            <v>4.3841232999999997</v>
          </cell>
          <cell r="F667">
            <v>4.4528898400000001</v>
          </cell>
          <cell r="G667">
            <v>9.3391515316346982</v>
          </cell>
          <cell r="H667">
            <v>6.1535844117074427</v>
          </cell>
          <cell r="I667">
            <v>3.7660497786316935</v>
          </cell>
          <cell r="J667">
            <v>7.1324376909566896</v>
          </cell>
          <cell r="K667">
            <v>6.6288573777763685E-3</v>
          </cell>
          <cell r="L667">
            <v>1.0059021746021683E-2</v>
          </cell>
          <cell r="M667">
            <v>0</v>
          </cell>
          <cell r="N667">
            <v>0</v>
          </cell>
        </row>
        <row r="668">
          <cell r="A668" t="str">
            <v xml:space="preserve">            Compte 12100</v>
          </cell>
          <cell r="B668">
            <v>70.23691642</v>
          </cell>
          <cell r="C668">
            <v>70.23691642</v>
          </cell>
          <cell r="D668">
            <v>71.57272614</v>
          </cell>
          <cell r="E668">
            <v>70.453190379999995</v>
          </cell>
          <cell r="F668">
            <v>71.082929239999999</v>
          </cell>
          <cell r="G668">
            <v>67.841618505582588</v>
          </cell>
          <cell r="H668">
            <v>67.998772334350051</v>
          </cell>
          <cell r="I668">
            <v>69.236471539553932</v>
          </cell>
          <cell r="J668">
            <v>72.027274314875569</v>
          </cell>
          <cell r="K668">
            <v>7.0686358901809188E-2</v>
          </cell>
          <cell r="L668">
            <v>7.0821749191656638E-2</v>
          </cell>
          <cell r="M668">
            <v>0</v>
          </cell>
          <cell r="N668">
            <v>0</v>
          </cell>
        </row>
        <row r="669">
          <cell r="A669" t="str">
            <v xml:space="preserve">            Compte 12110</v>
          </cell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</row>
        <row r="670">
          <cell r="A670" t="str">
            <v xml:space="preserve">     b)Swap d'or</v>
          </cell>
          <cell r="B670">
            <v>0.661941</v>
          </cell>
          <cell r="C670">
            <v>0.661941</v>
          </cell>
          <cell r="D670">
            <v>0.67454940000000008</v>
          </cell>
          <cell r="E670">
            <v>0.66398235999999999</v>
          </cell>
          <cell r="F670">
            <v>0.66992631999999996</v>
          </cell>
          <cell r="G670">
            <v>0.63933232178642996</v>
          </cell>
          <cell r="H670">
            <v>0.64081565967940812</v>
          </cell>
          <cell r="I670">
            <v>0.65249802856904182</v>
          </cell>
          <cell r="J670">
            <v>0.67883977201179702</v>
          </cell>
          <cell r="K670">
            <v>6.6618318811191026E-4</v>
          </cell>
          <cell r="L670">
            <v>6.6746021682622216E-4</v>
          </cell>
          <cell r="M670">
            <v>0</v>
          </cell>
          <cell r="N670">
            <v>0</v>
          </cell>
        </row>
        <row r="671">
          <cell r="A671" t="str">
            <v xml:space="preserve">            Citibank N.Y ( avance Swap)</v>
          </cell>
          <cell r="B671">
            <v>0.661941</v>
          </cell>
          <cell r="C671">
            <v>0.661941</v>
          </cell>
          <cell r="D671">
            <v>0.67454940000000008</v>
          </cell>
          <cell r="E671">
            <v>0.66398235999999999</v>
          </cell>
          <cell r="F671">
            <v>0.66992631999999996</v>
          </cell>
          <cell r="G671">
            <v>0.63933232178642996</v>
          </cell>
          <cell r="H671">
            <v>0.64081565967940812</v>
          </cell>
          <cell r="I671">
            <v>0.65249802856904182</v>
          </cell>
          <cell r="J671">
            <v>0.67883977201179702</v>
          </cell>
          <cell r="K671">
            <v>6.6618318811191026E-4</v>
          </cell>
          <cell r="L671">
            <v>6.6746021682622216E-4</v>
          </cell>
          <cell r="M671">
            <v>0</v>
          </cell>
          <cell r="N671">
            <v>0</v>
          </cell>
        </row>
        <row r="672">
          <cell r="A672" t="str">
            <v xml:space="preserve">    c) Autres engagements</v>
          </cell>
          <cell r="B672">
            <v>-75.38376694274001</v>
          </cell>
          <cell r="C672">
            <v>-75.304398745339995</v>
          </cell>
          <cell r="D672">
            <v>-76.466128573719999</v>
          </cell>
          <cell r="E672">
            <v>-75.363011409259997</v>
          </cell>
          <cell r="F672">
            <v>-76.066383848699999</v>
          </cell>
          <cell r="G672">
            <v>-77.678970040415109</v>
          </cell>
          <cell r="H672">
            <v>-74.655130443854247</v>
          </cell>
          <cell r="I672">
            <v>-73.517797310468865</v>
          </cell>
          <cell r="J672">
            <v>-79.694134864404077</v>
          </cell>
          <cell r="K672">
            <v>6.4434958892303815E-2</v>
          </cell>
          <cell r="L672">
            <v>6.5731496861725747E-2</v>
          </cell>
          <cell r="M672">
            <v>0</v>
          </cell>
          <cell r="N672">
            <v>0</v>
          </cell>
        </row>
        <row r="673">
          <cell r="A673" t="str">
            <v>6. RESERVES NETTES (3+4-5)</v>
          </cell>
          <cell r="B673">
            <v>-8.612742843998536E-2</v>
          </cell>
          <cell r="C673">
            <v>-8.4133347280009887E-2</v>
          </cell>
          <cell r="D673">
            <v>-8.233030351901055E-2</v>
          </cell>
          <cell r="E673">
            <v>-7.7263105520002956E-2</v>
          </cell>
          <cell r="F673">
            <v>-7.1113614959998614E-2</v>
          </cell>
          <cell r="G673">
            <v>-7.4289548442597012E-2</v>
          </cell>
          <cell r="H673">
            <v>-7.8472770621049015E-2</v>
          </cell>
          <cell r="I673">
            <v>-7.5538351038792251E-2</v>
          </cell>
          <cell r="J673">
            <v>-8.6619070229955353E-2</v>
          </cell>
          <cell r="K673">
            <v>-8.1856771467950964E-2</v>
          </cell>
          <cell r="L673">
            <v>-8.3812981043555473E-2</v>
          </cell>
          <cell r="M673">
            <v>0</v>
          </cell>
          <cell r="N673">
            <v>0</v>
          </cell>
        </row>
        <row r="674">
          <cell r="A674" t="str">
            <v>7. AVOIRS  EXTERIEURS NETS</v>
          </cell>
          <cell r="B674">
            <v>-0.49761791265999833</v>
          </cell>
          <cell r="C674">
            <v>-0.49592751150000552</v>
          </cell>
          <cell r="D674">
            <v>-0.49181515425900257</v>
          </cell>
          <cell r="E674">
            <v>-0.48189904432000358</v>
          </cell>
          <cell r="F674">
            <v>-0.47532822386000112</v>
          </cell>
          <cell r="G674">
            <v>-0.46678965979959752</v>
          </cell>
          <cell r="H674">
            <v>-0.47792731462781401</v>
          </cell>
          <cell r="I674">
            <v>-0.47746044733816573</v>
          </cell>
          <cell r="J674">
            <v>-0.49622471127776296</v>
          </cell>
          <cell r="K674">
            <v>-0.48834855788156273</v>
          </cell>
          <cell r="L674">
            <v>-0.48976311735243772</v>
          </cell>
          <cell r="M674">
            <v>0</v>
          </cell>
          <cell r="N674">
            <v>0</v>
          </cell>
        </row>
        <row r="675">
          <cell r="A675" t="str">
            <v xml:space="preserve">          Resreves nettes</v>
          </cell>
          <cell r="B675">
            <v>-8.6127428439998335E-2</v>
          </cell>
          <cell r="C675">
            <v>-8.4133347280005544E-2</v>
          </cell>
          <cell r="D675">
            <v>-8.2330303519002598E-2</v>
          </cell>
          <cell r="E675">
            <v>-7.7263105520003594E-2</v>
          </cell>
          <cell r="F675">
            <v>-7.111361496000114E-2</v>
          </cell>
          <cell r="G675">
            <v>-7.4289548442597816E-2</v>
          </cell>
          <cell r="H675">
            <v>-7.8472770621064711E-2</v>
          </cell>
          <cell r="I675">
            <v>-7.5538351038775556E-2</v>
          </cell>
          <cell r="J675">
            <v>-8.6619070229945069E-2</v>
          </cell>
          <cell r="K675">
            <v>-8.1856771467950992E-2</v>
          </cell>
          <cell r="L675">
            <v>-8.381298104355546E-2</v>
          </cell>
          <cell r="M675">
            <v>0</v>
          </cell>
          <cell r="N675">
            <v>0</v>
          </cell>
        </row>
        <row r="676">
          <cell r="A676" t="str">
            <v xml:space="preserve">          FMI position nette</v>
          </cell>
          <cell r="B676">
            <v>-0.39223308800000001</v>
          </cell>
          <cell r="C676">
            <v>-0.39253676799999998</v>
          </cell>
          <cell r="D676">
            <v>-0.39010732799999998</v>
          </cell>
          <cell r="E676">
            <v>-0.38536991999999998</v>
          </cell>
          <cell r="F676">
            <v>-0.38488403199999999</v>
          </cell>
          <cell r="G676">
            <v>-0.37349249355854564</v>
          </cell>
          <cell r="H676">
            <v>-0.38036368356155492</v>
          </cell>
          <cell r="I676">
            <v>-0.38270123465040512</v>
          </cell>
          <cell r="J676">
            <v>-0.39010356231567089</v>
          </cell>
          <cell r="K676">
            <v>-0.38712199993663066</v>
          </cell>
          <cell r="L676">
            <v>-0.38655520192734422</v>
          </cell>
          <cell r="M676">
            <v>0</v>
          </cell>
          <cell r="N676">
            <v>0</v>
          </cell>
        </row>
        <row r="677">
          <cell r="A677" t="str">
            <v xml:space="preserve">          Provision arriérés</v>
          </cell>
          <cell r="B677">
            <v>-1.925739622E-2</v>
          </cell>
          <cell r="C677">
            <v>-1.925739622E-2</v>
          </cell>
          <cell r="D677">
            <v>-1.937752274E-2</v>
          </cell>
          <cell r="E677">
            <v>-1.92660188E-2</v>
          </cell>
          <cell r="F677">
            <v>-1.93305769E-2</v>
          </cell>
          <cell r="G677">
            <v>-1.900761779845405E-2</v>
          </cell>
          <cell r="H677">
            <v>-1.9090860445194369E-2</v>
          </cell>
          <cell r="I677">
            <v>-1.9220861648985049E-2</v>
          </cell>
          <cell r="J677">
            <v>-1.9502078732146998E-2</v>
          </cell>
          <cell r="K677">
            <v>-1.936978647698108E-2</v>
          </cell>
          <cell r="L677">
            <v>-1.9394934381538075E-2</v>
          </cell>
          <cell r="M677">
            <v>0</v>
          </cell>
          <cell r="N677">
            <v>0</v>
          </cell>
        </row>
        <row r="678">
          <cell r="A678">
            <v>37224.819686689814</v>
          </cell>
          <cell r="B678">
            <v>-392.23308800000001</v>
          </cell>
          <cell r="C678">
            <v>-392.536768</v>
          </cell>
          <cell r="D678">
            <v>-390.107328</v>
          </cell>
          <cell r="E678">
            <v>-385.36991999999998</v>
          </cell>
          <cell r="F678">
            <v>-384.88403199999999</v>
          </cell>
          <cell r="G678">
            <v>-373.49249355854568</v>
          </cell>
          <cell r="H678">
            <v>-380.36368356155492</v>
          </cell>
          <cell r="I678">
            <v>-382.70123465040513</v>
          </cell>
          <cell r="J678">
            <v>-390.1035623156709</v>
          </cell>
          <cell r="K678">
            <v>-387.12199993663069</v>
          </cell>
          <cell r="L678">
            <v>-386.55520192734417</v>
          </cell>
          <cell r="M678">
            <v>-382.27015223097112</v>
          </cell>
          <cell r="N678">
            <v>-384.26753188775507</v>
          </cell>
        </row>
        <row r="679">
          <cell r="A679" t="str">
            <v xml:space="preserve"> </v>
          </cell>
          <cell r="B679">
            <v>-19.25739622</v>
          </cell>
          <cell r="C679">
            <v>-19.25739622</v>
          </cell>
          <cell r="D679">
            <v>-19.37752274</v>
          </cell>
          <cell r="E679">
            <v>-19.266018799999998</v>
          </cell>
          <cell r="F679">
            <v>-19.330576900000001</v>
          </cell>
          <cell r="G679">
            <v>-19.007617798454053</v>
          </cell>
          <cell r="H679">
            <v>-19.09086044519437</v>
          </cell>
          <cell r="I679">
            <v>-19.22086164898505</v>
          </cell>
          <cell r="J679">
            <v>-19.502078732146998</v>
          </cell>
          <cell r="K679">
            <v>-19.36978647698108</v>
          </cell>
          <cell r="L679">
            <v>-19.394934381538075</v>
          </cell>
          <cell r="M679">
            <v>-19.251505326540062</v>
          </cell>
          <cell r="N679">
            <v>-19.373711734693877</v>
          </cell>
        </row>
        <row r="680">
          <cell r="A680">
            <v>37558.878196064812</v>
          </cell>
        </row>
        <row r="681">
          <cell r="A681" t="str">
            <v xml:space="preserve"> </v>
          </cell>
        </row>
        <row r="706">
          <cell r="A706" t="str">
            <v>BANQUE CENTRALE DU CONGO</v>
          </cell>
        </row>
        <row r="707">
          <cell r="A707" t="str">
            <v>DIRECTION  DES ETUDES</v>
          </cell>
        </row>
        <row r="708">
          <cell r="B708" t="str">
            <v>RESERVES  DE LA  BANQUE  CENTRALE</v>
          </cell>
        </row>
        <row r="709">
          <cell r="A709" t="str">
            <v>BANQUE CENTRALE DU CONGO</v>
          </cell>
          <cell r="B709" t="str">
            <v>(en millions de $ US  )</v>
          </cell>
        </row>
        <row r="710">
          <cell r="A710" t="str">
            <v>DIRECTION  DES ETUDES</v>
          </cell>
          <cell r="C710" t="str">
            <v xml:space="preserve"> </v>
          </cell>
          <cell r="E710" t="str">
            <v xml:space="preserve"> </v>
          </cell>
        </row>
        <row r="711">
          <cell r="B711">
            <v>2000</v>
          </cell>
          <cell r="D711" t="str">
            <v xml:space="preserve"> </v>
          </cell>
          <cell r="E711">
            <v>2001</v>
          </cell>
          <cell r="F711" t="str">
            <v xml:space="preserve"> </v>
          </cell>
        </row>
        <row r="712">
          <cell r="B712" t="str">
            <v>DECEMBRE</v>
          </cell>
          <cell r="C712" t="str">
            <v>JANVIER</v>
          </cell>
          <cell r="D712" t="str">
            <v>FEVRIER</v>
          </cell>
          <cell r="E712" t="str">
            <v>MARS</v>
          </cell>
          <cell r="F712" t="str">
            <v>AVRIL</v>
          </cell>
          <cell r="G712" t="str">
            <v>MAI</v>
          </cell>
          <cell r="H712" t="str">
            <v>JUIN</v>
          </cell>
          <cell r="I712" t="str">
            <v>JUILLET</v>
          </cell>
          <cell r="J712" t="str">
            <v>AOUT</v>
          </cell>
          <cell r="K712" t="str">
            <v>SEPTEMBRE</v>
          </cell>
          <cell r="L712" t="str">
            <v xml:space="preserve">OCTOBRE </v>
          </cell>
          <cell r="M712" t="str">
            <v>NOVEMBRE</v>
          </cell>
          <cell r="N712" t="str">
            <v>DECEMBRE</v>
          </cell>
        </row>
        <row r="713">
          <cell r="A713" t="str">
            <v xml:space="preserve"> 1. AVOIRS  EN DEVISES </v>
          </cell>
          <cell r="B713">
            <v>51.272876279999998</v>
          </cell>
          <cell r="C713">
            <v>53.213194840000007</v>
          </cell>
          <cell r="D713">
            <v>56.302650219999997</v>
          </cell>
          <cell r="E713">
            <v>60.872812680000003</v>
          </cell>
          <cell r="F713">
            <v>68.09922379999999</v>
          </cell>
          <cell r="G713">
            <v>66.821670008588598</v>
          </cell>
          <cell r="H713">
            <v>59.546206126289832</v>
          </cell>
          <cell r="I713">
            <v>61.475358405104011</v>
          </cell>
          <cell r="J713">
            <v>57.632559674586609</v>
          </cell>
          <cell r="K713">
            <v>60.401551303824327</v>
          </cell>
          <cell r="L713">
            <v>63.308635009192926</v>
          </cell>
          <cell r="M713">
            <v>86.218357264165505</v>
          </cell>
          <cell r="N713">
            <v>64.13533801020408</v>
          </cell>
        </row>
        <row r="714">
          <cell r="A714" t="str">
            <v xml:space="preserve">         Avoirs libres</v>
          </cell>
          <cell r="B714">
            <v>51.272876279999998</v>
          </cell>
          <cell r="C714">
            <v>53.213194840000007</v>
          </cell>
          <cell r="D714">
            <v>56.302650219999997</v>
          </cell>
          <cell r="E714">
            <v>60.872812680000003</v>
          </cell>
          <cell r="F714">
            <v>68.09922379999999</v>
          </cell>
          <cell r="G714">
            <v>66.821670008588598</v>
          </cell>
          <cell r="H714">
            <v>59.546206126289832</v>
          </cell>
          <cell r="I714">
            <v>61.475358405104011</v>
          </cell>
          <cell r="J714">
            <v>57.632559674586609</v>
          </cell>
          <cell r="K714">
            <v>60.401551303824327</v>
          </cell>
          <cell r="L714">
            <v>63.308635009192926</v>
          </cell>
          <cell r="M714">
            <v>86.218357264165505</v>
          </cell>
          <cell r="N714">
            <v>64.13533801020408</v>
          </cell>
        </row>
        <row r="715">
          <cell r="A715" t="str">
            <v>2. AVOIRS  EN D.T.S</v>
          </cell>
          <cell r="B715">
            <v>0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</row>
        <row r="716">
          <cell r="A716" t="str">
            <v>3. DEVISES  &amp;   D.T.S (1 + 2)</v>
          </cell>
          <cell r="B716">
            <v>51.272876279999998</v>
          </cell>
          <cell r="C716">
            <v>53.213194840000007</v>
          </cell>
          <cell r="D716">
            <v>56.302650219999997</v>
          </cell>
          <cell r="E716">
            <v>60.872812680000003</v>
          </cell>
          <cell r="F716">
            <v>68.09922379999999</v>
          </cell>
          <cell r="G716">
            <v>66.821670008588598</v>
          </cell>
          <cell r="H716">
            <v>59.546206126289832</v>
          </cell>
          <cell r="I716">
            <v>61.475358405104011</v>
          </cell>
          <cell r="J716">
            <v>57.632559674586609</v>
          </cell>
          <cell r="K716">
            <v>60.401551303824327</v>
          </cell>
          <cell r="L716">
            <v>63.308635009192926</v>
          </cell>
          <cell r="M716">
            <v>86.218357264165505</v>
          </cell>
          <cell r="N716">
            <v>64.13533801020408</v>
          </cell>
        </row>
        <row r="717">
          <cell r="A717" t="str">
            <v>4. OR</v>
          </cell>
          <cell r="B717">
            <v>0.14871254000000003</v>
          </cell>
          <cell r="C717">
            <v>0.14871254000000003</v>
          </cell>
          <cell r="D717">
            <v>0.14871254099999998</v>
          </cell>
          <cell r="E717">
            <v>0.14871254000000003</v>
          </cell>
          <cell r="F717">
            <v>0.14871254000000003</v>
          </cell>
          <cell r="G717">
            <v>2.1100137417692531E-2</v>
          </cell>
          <cell r="H717">
            <v>2.2985135310532805E-2</v>
          </cell>
          <cell r="I717">
            <v>0.2083268419096149</v>
          </cell>
          <cell r="J717">
            <v>0.16528353544089872</v>
          </cell>
          <cell r="K717">
            <v>0.15803558822597508</v>
          </cell>
          <cell r="L717">
            <v>0.15811196348189946</v>
          </cell>
          <cell r="M717">
            <v>0.15401574803149606</v>
          </cell>
          <cell r="N717">
            <v>0.15904974489795914</v>
          </cell>
        </row>
        <row r="718">
          <cell r="A718" t="str">
            <v>BANQUE CENTRALE DU CONGO</v>
          </cell>
          <cell r="B718">
            <v>0.14871254000000003</v>
          </cell>
          <cell r="C718">
            <v>0.14871254000000003</v>
          </cell>
          <cell r="D718">
            <v>0.14871254099999998</v>
          </cell>
          <cell r="E718">
            <v>0.14871254000000003</v>
          </cell>
          <cell r="F718">
            <v>0.14871254000000003</v>
          </cell>
          <cell r="G718">
            <v>2.1100137417692531E-2</v>
          </cell>
          <cell r="H718">
            <v>2.2985135310532805E-2</v>
          </cell>
          <cell r="I718">
            <v>0.2083268419096149</v>
          </cell>
          <cell r="J718">
            <v>0.16528353544089872</v>
          </cell>
          <cell r="K718">
            <v>0.15803558822597508</v>
          </cell>
          <cell r="L718">
            <v>0.15811196348189946</v>
          </cell>
          <cell r="M718">
            <v>0.15401574803149606</v>
          </cell>
          <cell r="N718">
            <v>0.15904974489795914</v>
          </cell>
        </row>
        <row r="719">
          <cell r="A719" t="str">
            <v>DIRECTION DES ETUDES</v>
          </cell>
          <cell r="B719">
            <v>0.14871254000000003</v>
          </cell>
          <cell r="C719">
            <v>0.14871254000000003</v>
          </cell>
          <cell r="D719">
            <v>0.14871254099999998</v>
          </cell>
          <cell r="E719">
            <v>0.14871254000000003</v>
          </cell>
          <cell r="F719">
            <v>0.14871254000000003</v>
          </cell>
          <cell r="G719">
            <v>2.1100137417692531E-2</v>
          </cell>
          <cell r="H719">
            <v>2.2985135310532805E-2</v>
          </cell>
          <cell r="I719">
            <v>0.2083268419096149</v>
          </cell>
          <cell r="J719">
            <v>0.16528353544089872</v>
          </cell>
          <cell r="K719">
            <v>0.15803558822597508</v>
          </cell>
          <cell r="L719">
            <v>0.15811196348189946</v>
          </cell>
          <cell r="M719">
            <v>0.15401574803149606</v>
          </cell>
          <cell r="N719">
            <v>0.15904974489795914</v>
          </cell>
        </row>
        <row r="720">
          <cell r="A720" t="str">
            <v>BANQUE CENTRALE DU CONGO</v>
          </cell>
          <cell r="B720">
            <v>0</v>
          </cell>
          <cell r="C720" t="str">
            <v>ENCOURS    DU MARCHE   MONETAIRE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</row>
        <row r="721">
          <cell r="A721" t="str">
            <v>DIRECTION DES ETUDES</v>
          </cell>
          <cell r="B721" t="str">
            <v>(en FC )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</row>
        <row r="722">
          <cell r="A722" t="str">
            <v xml:space="preserve">        b) Or  à recevoir  " SWAP" </v>
          </cell>
          <cell r="B722">
            <v>0</v>
          </cell>
          <cell r="C722" t="str">
            <v>ENCOURS    DU MARCHE   MONETAIRE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</row>
        <row r="723">
          <cell r="A723" t="str">
            <v>5. ENGAGEMENTS   EXTERIEURS  A CT</v>
          </cell>
          <cell r="B723">
            <v>2000</v>
          </cell>
          <cell r="C723">
            <v>137.49525466</v>
          </cell>
          <cell r="D723">
            <v>138.78166628</v>
          </cell>
          <cell r="E723">
            <v>2001</v>
          </cell>
          <cell r="F723">
            <v>139.36155129999997</v>
          </cell>
          <cell r="G723">
            <v>141.13231858860581</v>
          </cell>
          <cell r="H723">
            <v>138.04196188266596</v>
          </cell>
          <cell r="I723">
            <v>137.22203628577395</v>
          </cell>
          <cell r="J723">
            <v>144.41691343997084</v>
          </cell>
          <cell r="K723">
            <v>142.41635836000128</v>
          </cell>
          <cell r="L723">
            <v>147.27972801623028</v>
          </cell>
          <cell r="M723">
            <v>144.1854160876949</v>
          </cell>
          <cell r="N723">
            <v>138.91718749999998</v>
          </cell>
        </row>
        <row r="724">
          <cell r="A724" t="str">
            <v xml:space="preserve">          - Or Kilo - Moto</v>
          </cell>
          <cell r="B724" t="str">
            <v>DECEMBRE</v>
          </cell>
          <cell r="C724" t="str">
            <v>JANVIER</v>
          </cell>
          <cell r="D724" t="str">
            <v>FEVRIER</v>
          </cell>
          <cell r="E724" t="str">
            <v>MARS</v>
          </cell>
          <cell r="F724" t="str">
            <v>AVRIL</v>
          </cell>
          <cell r="G724" t="str">
            <v>MAI</v>
          </cell>
          <cell r="H724" t="str">
            <v>JUIN</v>
          </cell>
          <cell r="I724" t="str">
            <v>JUILLET</v>
          </cell>
          <cell r="J724" t="str">
            <v>AOUT</v>
          </cell>
          <cell r="K724" t="str">
            <v>SEPTEMBRE</v>
          </cell>
          <cell r="L724" t="str">
            <v>OCTOBRE (1)</v>
          </cell>
          <cell r="M724" t="str">
            <v>NOVEMBRE</v>
          </cell>
          <cell r="N724" t="str">
            <v>DECEMBRE</v>
          </cell>
        </row>
        <row r="725">
          <cell r="A725" t="str">
            <v xml:space="preserve">     a) Lignes de crédit</v>
          </cell>
          <cell r="B725">
            <v>2000</v>
          </cell>
          <cell r="C725">
            <v>74.779953000000006</v>
          </cell>
          <cell r="D725">
            <v>75.930360840000006</v>
          </cell>
          <cell r="E725">
            <v>2001</v>
          </cell>
          <cell r="F725">
            <v>75.535819079999996</v>
          </cell>
          <cell r="G725">
            <v>77.180770037217286</v>
          </cell>
          <cell r="H725">
            <v>74.152356746057492</v>
          </cell>
          <cell r="I725">
            <v>73.002521318185615</v>
          </cell>
          <cell r="J725">
            <v>79.159712005832262</v>
          </cell>
          <cell r="K725">
            <v>7.7315216279585569E-2</v>
          </cell>
          <cell r="L725">
            <v>8.0880770937678315E-2</v>
          </cell>
          <cell r="M725">
            <v>0.11017906746950748</v>
          </cell>
          <cell r="N725">
            <v>7.3768820153061215E-2</v>
          </cell>
        </row>
        <row r="726">
          <cell r="A726" t="str">
            <v xml:space="preserve">            Compte 12000</v>
          </cell>
          <cell r="B726" t="str">
            <v>DECEMBRE</v>
          </cell>
          <cell r="C726" t="str">
            <v>JANVIER</v>
          </cell>
          <cell r="D726" t="str">
            <v>FEVRIER</v>
          </cell>
          <cell r="E726" t="str">
            <v>MARS</v>
          </cell>
          <cell r="F726" t="str">
            <v>AVRIL</v>
          </cell>
          <cell r="G726" t="str">
            <v>MAI</v>
          </cell>
          <cell r="H726" t="str">
            <v>JUIN</v>
          </cell>
          <cell r="I726" t="str">
            <v>JUILLET</v>
          </cell>
          <cell r="J726" t="str">
            <v>AOUT</v>
          </cell>
          <cell r="K726" t="str">
            <v>SEPTEMBRE</v>
          </cell>
          <cell r="L726" t="str">
            <v xml:space="preserve">OCTOBRE </v>
          </cell>
          <cell r="M726" t="str">
            <v>NOVEMBRE</v>
          </cell>
          <cell r="N726" t="str">
            <v>DECEMBRE</v>
          </cell>
        </row>
        <row r="727">
          <cell r="A727" t="str">
            <v>Call   Money   (Dir du crédit)</v>
          </cell>
          <cell r="B727">
            <v>70.23691642</v>
          </cell>
          <cell r="C727">
            <v>70.23691642</v>
          </cell>
          <cell r="D727">
            <v>71.57272614</v>
          </cell>
          <cell r="E727">
            <v>70.453190379999995</v>
          </cell>
          <cell r="F727">
            <v>71.082929239999999</v>
          </cell>
          <cell r="G727">
            <v>67.841618505582588</v>
          </cell>
          <cell r="H727">
            <v>67.998772334350051</v>
          </cell>
          <cell r="I727">
            <v>69.236471539553918</v>
          </cell>
          <cell r="J727">
            <v>72.027274314875569</v>
          </cell>
          <cell r="K727">
            <v>7.0686358901809201E-2</v>
          </cell>
          <cell r="L727">
            <v>7.0821749191656638E-2</v>
          </cell>
          <cell r="M727">
            <v>6.9393373475374401E-2</v>
          </cell>
          <cell r="N727">
            <v>6.8054435586734685E-2</v>
          </cell>
        </row>
        <row r="728">
          <cell r="A728" t="str">
            <v>Réescompte   ( Dir du crédit)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3.1582522772888678E-2</v>
          </cell>
          <cell r="N728">
            <v>0</v>
          </cell>
        </row>
        <row r="729">
          <cell r="A729" t="str">
            <v>Call   Money   (Dir du crédit)</v>
          </cell>
          <cell r="B729">
            <v>0.661941</v>
          </cell>
          <cell r="C729">
            <v>0.661941</v>
          </cell>
          <cell r="D729">
            <v>0.67454939999999997</v>
          </cell>
          <cell r="E729">
            <v>0.6639823600000001</v>
          </cell>
          <cell r="F729">
            <v>0.66992632000000008</v>
          </cell>
          <cell r="G729">
            <v>0.63933232178642996</v>
          </cell>
          <cell r="H729">
            <v>0.64081565967940812</v>
          </cell>
          <cell r="I729">
            <v>0.65249802856904193</v>
          </cell>
          <cell r="J729">
            <v>0.67883977201179713</v>
          </cell>
          <cell r="K729">
            <v>0.66618318811191024</v>
          </cell>
          <cell r="L729">
            <v>0.66746021682622214</v>
          </cell>
          <cell r="M729">
            <v>6.5397869383974059E-4</v>
          </cell>
          <cell r="N729">
            <v>6.602295918367347E-4</v>
          </cell>
        </row>
        <row r="730">
          <cell r="A730" t="str">
            <v>AVANCES EN COMPTES  COURANTS</v>
          </cell>
          <cell r="B730">
            <v>18605640</v>
          </cell>
          <cell r="C730">
            <v>54024513</v>
          </cell>
          <cell r="D730">
            <v>41274081</v>
          </cell>
          <cell r="E730">
            <v>15906032</v>
          </cell>
          <cell r="F730">
            <v>23208660</v>
          </cell>
          <cell r="G730">
            <v>15908632</v>
          </cell>
          <cell r="H730">
            <v>38411793</v>
          </cell>
          <cell r="I730">
            <v>22925085.490000002</v>
          </cell>
          <cell r="J730">
            <v>59327630</v>
          </cell>
          <cell r="K730">
            <v>28481.571</v>
          </cell>
          <cell r="L730">
            <v>99180</v>
          </cell>
          <cell r="M730">
            <v>0</v>
          </cell>
          <cell r="N730">
            <v>0</v>
          </cell>
        </row>
        <row r="731">
          <cell r="A731" t="str">
            <v xml:space="preserve">    c) Autres engagements</v>
          </cell>
          <cell r="B731">
            <v>62.027701299999983</v>
          </cell>
          <cell r="C731">
            <v>62.05336066000001</v>
          </cell>
          <cell r="D731">
            <v>62.176756039999994</v>
          </cell>
          <cell r="E731">
            <v>62.783334700000033</v>
          </cell>
          <cell r="F731">
            <v>63.155805899999976</v>
          </cell>
          <cell r="G731">
            <v>63.312216229602086</v>
          </cell>
          <cell r="H731">
            <v>63.248789476929062</v>
          </cell>
          <cell r="I731">
            <v>63.567016939019304</v>
          </cell>
          <cell r="J731">
            <v>64.578361662126781</v>
          </cell>
          <cell r="K731">
            <v>141.67285995560979</v>
          </cell>
          <cell r="L731">
            <v>146.53138702846638</v>
          </cell>
          <cell r="M731">
            <v>144.07458304153155</v>
          </cell>
          <cell r="N731">
            <v>138.84275845025508</v>
          </cell>
        </row>
        <row r="732">
          <cell r="A732" t="str">
            <v>AVANCES EN COMPTES  COURANTS</v>
          </cell>
          <cell r="B732">
            <v>18605640</v>
          </cell>
          <cell r="C732">
            <v>54024513</v>
          </cell>
          <cell r="D732">
            <v>41274081</v>
          </cell>
          <cell r="E732">
            <v>15906032</v>
          </cell>
          <cell r="F732">
            <v>23208660</v>
          </cell>
          <cell r="G732">
            <v>15908632</v>
          </cell>
          <cell r="H732">
            <v>38411793</v>
          </cell>
          <cell r="I732">
            <v>22925085.490000002</v>
          </cell>
          <cell r="J732">
            <v>59327630</v>
          </cell>
          <cell r="K732">
            <v>28481.571</v>
          </cell>
          <cell r="L732">
            <v>99180</v>
          </cell>
          <cell r="M732">
            <v>16181</v>
          </cell>
          <cell r="N732">
            <v>143307</v>
          </cell>
        </row>
        <row r="733">
          <cell r="A733" t="str">
            <v>7. AVOIRS  EXTERIEURS NETS</v>
          </cell>
          <cell r="B733">
            <v>-497.61791266</v>
          </cell>
          <cell r="C733">
            <v>-495.92751149999998</v>
          </cell>
          <cell r="D733">
            <v>-491.815154259</v>
          </cell>
          <cell r="E733">
            <v>-481.89904431999997</v>
          </cell>
          <cell r="F733">
            <v>-475.32822385999998</v>
          </cell>
          <cell r="G733">
            <v>-466.78965979959929</v>
          </cell>
          <cell r="H733">
            <v>-477.92731462781489</v>
          </cell>
          <cell r="I733">
            <v>-477.46044733815052</v>
          </cell>
          <cell r="J733">
            <v>-496.22471127776123</v>
          </cell>
          <cell r="K733">
            <v>-488.34855788156273</v>
          </cell>
          <cell r="L733">
            <v>-489.76311735243769</v>
          </cell>
          <cell r="M733">
            <v>-459.33470063300905</v>
          </cell>
          <cell r="N733">
            <v>-478.26404336734691</v>
          </cell>
        </row>
        <row r="734">
          <cell r="A734" t="str">
            <v xml:space="preserve">          Resreves nettes</v>
          </cell>
          <cell r="B734">
            <v>-86.127428440000003</v>
          </cell>
          <cell r="C734">
            <v>-84.133347279999995</v>
          </cell>
          <cell r="D734">
            <v>-82.330303518999997</v>
          </cell>
          <cell r="E734">
            <v>-77.263105520000025</v>
          </cell>
          <cell r="F734">
            <v>-71.113614959999992</v>
          </cell>
          <cell r="G734">
            <v>-74.289548442599511</v>
          </cell>
          <cell r="H734">
            <v>-78.472770621065607</v>
          </cell>
          <cell r="I734">
            <v>-75.538351038760368</v>
          </cell>
          <cell r="J734">
            <v>-86.619070229943333</v>
          </cell>
          <cell r="K734">
            <v>-81.856771467950992</v>
          </cell>
          <cell r="L734">
            <v>-83.812981043555467</v>
          </cell>
          <cell r="M734">
            <v>-57.813043075497909</v>
          </cell>
          <cell r="N734">
            <v>-74.622799744897961</v>
          </cell>
        </row>
        <row r="735">
          <cell r="A735" t="str">
            <v xml:space="preserve">  TOTAL</v>
          </cell>
          <cell r="B735">
            <v>18605640</v>
          </cell>
          <cell r="C735">
            <v>54024513</v>
          </cell>
          <cell r="D735">
            <v>41274081</v>
          </cell>
          <cell r="E735">
            <v>15906032</v>
          </cell>
          <cell r="F735">
            <v>23208660</v>
          </cell>
          <cell r="G735">
            <v>15908632</v>
          </cell>
          <cell r="H735">
            <v>38411793</v>
          </cell>
          <cell r="I735">
            <v>22925085.490000002</v>
          </cell>
          <cell r="J735">
            <v>59327630</v>
          </cell>
          <cell r="K735">
            <v>28481.571</v>
          </cell>
          <cell r="L735">
            <v>99180</v>
          </cell>
          <cell r="M735">
            <v>0</v>
          </cell>
          <cell r="N735">
            <v>0</v>
          </cell>
        </row>
        <row r="736">
          <cell r="A736" t="str">
            <v xml:space="preserve"> </v>
          </cell>
          <cell r="B736">
            <v>-19.25739622</v>
          </cell>
          <cell r="C736">
            <v>-19.25739622</v>
          </cell>
          <cell r="D736">
            <v>-19.37752274</v>
          </cell>
          <cell r="E736">
            <v>-19.266018799999998</v>
          </cell>
          <cell r="F736">
            <v>-19.330576900000001</v>
          </cell>
          <cell r="G736">
            <v>-19.007617798454053</v>
          </cell>
          <cell r="H736">
            <v>-19.09086044519437</v>
          </cell>
          <cell r="I736">
            <v>-19.22086164898505</v>
          </cell>
          <cell r="J736">
            <v>-19.502078732146998</v>
          </cell>
          <cell r="K736">
            <v>-19.36978647698108</v>
          </cell>
          <cell r="L736">
            <v>-19.394934381538075</v>
          </cell>
          <cell r="M736">
            <v>-19.251505326540062</v>
          </cell>
          <cell r="N736">
            <v>-19.373711734693877</v>
          </cell>
        </row>
        <row r="737">
          <cell r="A737">
            <v>37224.819686689814</v>
          </cell>
          <cell r="B737">
            <v>18605640</v>
          </cell>
          <cell r="C737">
            <v>54024513</v>
          </cell>
          <cell r="D737">
            <v>41274081</v>
          </cell>
          <cell r="E737">
            <v>15906032</v>
          </cell>
          <cell r="F737">
            <v>23208660</v>
          </cell>
          <cell r="G737">
            <v>15908632</v>
          </cell>
          <cell r="H737">
            <v>38411793</v>
          </cell>
          <cell r="I737">
            <v>22925085.490000002</v>
          </cell>
          <cell r="J737">
            <v>59327630</v>
          </cell>
          <cell r="K737">
            <v>28481.571</v>
          </cell>
          <cell r="L737">
            <v>99180</v>
          </cell>
          <cell r="M737">
            <v>16181</v>
          </cell>
          <cell r="N737">
            <v>143307</v>
          </cell>
        </row>
        <row r="738">
          <cell r="A738" t="str">
            <v xml:space="preserve"> </v>
          </cell>
          <cell r="B738">
            <v>-392.23308800000001</v>
          </cell>
          <cell r="C738">
            <v>-392.536768</v>
          </cell>
          <cell r="D738">
            <v>-390.107328</v>
          </cell>
          <cell r="E738">
            <v>-385.36991999999998</v>
          </cell>
          <cell r="F738">
            <v>-384.88403199999999</v>
          </cell>
          <cell r="G738">
            <v>-373.49249355854568</v>
          </cell>
          <cell r="H738">
            <v>-380.36368356155492</v>
          </cell>
          <cell r="I738">
            <v>-382.70123465040513</v>
          </cell>
          <cell r="J738">
            <v>-390.1035623156709</v>
          </cell>
          <cell r="K738">
            <v>-387.12199993663069</v>
          </cell>
          <cell r="L738">
            <v>-386.55520192734417</v>
          </cell>
          <cell r="M738">
            <v>-382.27015223097112</v>
          </cell>
          <cell r="N738">
            <v>-384.26753188775507</v>
          </cell>
        </row>
        <row r="739">
          <cell r="A739">
            <v>37558.878196064812</v>
          </cell>
          <cell r="B739">
            <v>-19.25739622</v>
          </cell>
          <cell r="C739">
            <v>-19.25739622</v>
          </cell>
          <cell r="D739">
            <v>-19.37752274</v>
          </cell>
          <cell r="E739">
            <v>-19.266018799999998</v>
          </cell>
          <cell r="F739">
            <v>-19.330576900000001</v>
          </cell>
          <cell r="G739">
            <v>-19.007617798454053</v>
          </cell>
          <cell r="H739">
            <v>-19.09086044519437</v>
          </cell>
          <cell r="I739">
            <v>-19.22086164898505</v>
          </cell>
          <cell r="J739">
            <v>-19.502078732146998</v>
          </cell>
          <cell r="K739">
            <v>-19.36978647698108</v>
          </cell>
          <cell r="L739">
            <v>-19.394934381538075</v>
          </cell>
          <cell r="M739">
            <v>-19.251505326540062</v>
          </cell>
          <cell r="N739">
            <v>-19.373711734693877</v>
          </cell>
        </row>
        <row r="740">
          <cell r="A740">
            <v>37609.873506944445</v>
          </cell>
        </row>
        <row r="741">
          <cell r="A741" t="str">
            <v/>
          </cell>
        </row>
        <row r="782">
          <cell r="A782" t="str">
            <v>BANQUE CENTRALE DU CONGO</v>
          </cell>
        </row>
        <row r="783">
          <cell r="A783" t="str">
            <v>DIRECTION DES ETUDES</v>
          </cell>
        </row>
        <row r="784">
          <cell r="C784" t="str">
            <v>ENCOURS    DU MARCHE   MONETAIRE</v>
          </cell>
        </row>
        <row r="785">
          <cell r="B785" t="str">
            <v>(en FC )</v>
          </cell>
        </row>
        <row r="787">
          <cell r="A787" t="str">
            <v>BANQUE CENTRALE DU CONGO</v>
          </cell>
          <cell r="B787">
            <v>2000</v>
          </cell>
          <cell r="E787">
            <v>2001</v>
          </cell>
        </row>
        <row r="788">
          <cell r="A788" t="str">
            <v>BANQUE  CENTRALE  DU CONGO</v>
          </cell>
          <cell r="B788" t="str">
            <v>DECEMBRE</v>
          </cell>
          <cell r="C788" t="str">
            <v>JANVIER</v>
          </cell>
          <cell r="D788" t="str">
            <v>FEVRIER</v>
          </cell>
          <cell r="E788" t="str">
            <v>MARS</v>
          </cell>
          <cell r="F788" t="str">
            <v>AVRIL</v>
          </cell>
          <cell r="G788" t="str">
            <v>MAI</v>
          </cell>
          <cell r="H788" t="str">
            <v>JUIN</v>
          </cell>
          <cell r="I788" t="str">
            <v>JUILLET</v>
          </cell>
          <cell r="J788" t="str">
            <v>AOUT</v>
          </cell>
          <cell r="K788" t="str">
            <v>SEPTEMBRE</v>
          </cell>
          <cell r="L788" t="str">
            <v xml:space="preserve">OCTOBRE </v>
          </cell>
          <cell r="M788" t="str">
            <v>NOVEMBRE</v>
          </cell>
          <cell r="N788" t="str">
            <v>DECEMBRE</v>
          </cell>
        </row>
        <row r="789">
          <cell r="A789" t="str">
            <v>DIRECTION DES ETUDES</v>
          </cell>
          <cell r="C789" t="str">
            <v>ENCOURS    DU MARCHE   MONETAIRE</v>
          </cell>
        </row>
        <row r="790">
          <cell r="A790" t="str">
            <v>BANQUE  CENTRALE  DU CONGO</v>
          </cell>
          <cell r="B790" t="str">
            <v>ORIGINE DES VARIATIONS DE LA MASSE MONETAIRE</v>
          </cell>
        </row>
        <row r="791">
          <cell r="A791" t="str">
            <v>DIRECTION DES ETUDES</v>
          </cell>
          <cell r="D791" t="str">
            <v>( en FC  )</v>
          </cell>
        </row>
        <row r="792">
          <cell r="A792" t="str">
            <v>Réescompte   ( Dir du crédit)</v>
          </cell>
          <cell r="B792" t="str">
            <v>ORIGINE DES VARIATIONS DE LA MASSE MONETAIRE</v>
          </cell>
          <cell r="E792">
            <v>2001</v>
          </cell>
        </row>
        <row r="793">
          <cell r="B793">
            <v>2000</v>
          </cell>
          <cell r="C793" t="str">
            <v>JANVIER</v>
          </cell>
          <cell r="D793" t="str">
            <v>( en FC  )</v>
          </cell>
          <cell r="E793">
            <v>2001</v>
          </cell>
          <cell r="F793" t="str">
            <v xml:space="preserve"> </v>
          </cell>
          <cell r="G793" t="str">
            <v>MAI</v>
          </cell>
          <cell r="H793" t="str">
            <v>JUIN</v>
          </cell>
          <cell r="I793" t="str">
            <v>JUILLET</v>
          </cell>
          <cell r="J793" t="str">
            <v>AOUT</v>
          </cell>
          <cell r="K793" t="str">
            <v>SEPTEMBRE</v>
          </cell>
          <cell r="L793" t="str">
            <v xml:space="preserve">OCTOBRE </v>
          </cell>
          <cell r="M793" t="str">
            <v>NOVEMBRE</v>
          </cell>
          <cell r="N793" t="str">
            <v>DECEMBRE</v>
          </cell>
        </row>
        <row r="794">
          <cell r="A794" t="str">
            <v>AVANCES EN COMPTES  COURANTS</v>
          </cell>
          <cell r="B794" t="str">
            <v>DECEMBRE</v>
          </cell>
          <cell r="C794" t="str">
            <v>JANVIER</v>
          </cell>
          <cell r="D794" t="str">
            <v>FEVRIER</v>
          </cell>
          <cell r="E794" t="str">
            <v>MARS</v>
          </cell>
          <cell r="F794" t="str">
            <v>AVRIL</v>
          </cell>
          <cell r="G794" t="str">
            <v>MAI</v>
          </cell>
          <cell r="H794" t="str">
            <v>JUIN</v>
          </cell>
          <cell r="I794" t="str">
            <v>JUILLET</v>
          </cell>
          <cell r="J794" t="str">
            <v>AOUT</v>
          </cell>
          <cell r="K794" t="str">
            <v>SEPTEMBRE</v>
          </cell>
          <cell r="L794" t="str">
            <v>OCTOBRE (1)</v>
          </cell>
          <cell r="M794" t="str">
            <v>NOVEMBRE</v>
          </cell>
          <cell r="N794" t="str">
            <v>DECEMBRE</v>
          </cell>
        </row>
        <row r="795">
          <cell r="B795">
            <v>2000</v>
          </cell>
          <cell r="E795">
            <v>2001</v>
          </cell>
          <cell r="F795" t="str">
            <v xml:space="preserve"> </v>
          </cell>
        </row>
        <row r="796">
          <cell r="A796" t="str">
            <v>Variation de la Masse monétaire</v>
          </cell>
          <cell r="B796" t="str">
            <v>DECEMBRE</v>
          </cell>
          <cell r="C796">
            <v>1962030.1190000027</v>
          </cell>
          <cell r="D796">
            <v>1882421.7469999995</v>
          </cell>
          <cell r="E796">
            <v>3930320.5930000022</v>
          </cell>
          <cell r="F796">
            <v>2096045.3749999991</v>
          </cell>
          <cell r="G796">
            <v>30318225.118000001</v>
          </cell>
          <cell r="H796">
            <v>3009918.3929999992</v>
          </cell>
          <cell r="I796">
            <v>-2577330.6014600061</v>
          </cell>
          <cell r="J796">
            <v>5631581.5659100115</v>
          </cell>
          <cell r="K796">
            <v>439796.72754999623</v>
          </cell>
          <cell r="L796">
            <v>1519210.9699999988</v>
          </cell>
          <cell r="M796">
            <v>-71770284</v>
          </cell>
          <cell r="N796">
            <v>0</v>
          </cell>
        </row>
        <row r="797">
          <cell r="A797" t="str">
            <v>Réescompte   ( Dir du crédit)</v>
          </cell>
        </row>
        <row r="798">
          <cell r="A798" t="str">
            <v xml:space="preserve">       Monnaie fiduciaire</v>
          </cell>
          <cell r="C798">
            <v>2087089.9920000024</v>
          </cell>
          <cell r="D798">
            <v>1938031.7699999996</v>
          </cell>
          <cell r="E798">
            <v>2970719.876000002</v>
          </cell>
          <cell r="F798">
            <v>2639149.2939999998</v>
          </cell>
          <cell r="G798">
            <v>2640884.6999999993</v>
          </cell>
          <cell r="H798">
            <v>3399857.237999998</v>
          </cell>
          <cell r="I798">
            <v>2779424.7159999982</v>
          </cell>
          <cell r="J798">
            <v>-229062.93054999411</v>
          </cell>
          <cell r="K798">
            <v>-867167.14944999665</v>
          </cell>
          <cell r="L798">
            <v>938201.63699999452</v>
          </cell>
          <cell r="M798">
            <v>-36854351</v>
          </cell>
          <cell r="N798">
            <v>0</v>
          </cell>
        </row>
        <row r="799">
          <cell r="A799" t="str">
            <v xml:space="preserve">       Monnaie scripturale</v>
          </cell>
          <cell r="B799">
            <v>18605640</v>
          </cell>
          <cell r="C799">
            <v>-125059.87299999967</v>
          </cell>
          <cell r="D799">
            <v>-55610.023000000045</v>
          </cell>
          <cell r="E799">
            <v>959600.71700000018</v>
          </cell>
          <cell r="F799">
            <v>-543103.91900000069</v>
          </cell>
          <cell r="G799">
            <v>27677340.418000001</v>
          </cell>
          <cell r="H799">
            <v>-389938.84499999881</v>
          </cell>
          <cell r="I799">
            <v>-5356755.3174600042</v>
          </cell>
          <cell r="J799">
            <v>5860644.4964600056</v>
          </cell>
          <cell r="K799">
            <v>1306963.8769999929</v>
          </cell>
          <cell r="L799">
            <v>581009.33300000429</v>
          </cell>
          <cell r="M799">
            <v>-34915933</v>
          </cell>
          <cell r="N799">
            <v>0</v>
          </cell>
        </row>
        <row r="800">
          <cell r="A800" t="str">
            <v xml:space="preserve">       Monnaie fiduciaire</v>
          </cell>
          <cell r="C800">
            <v>2087089.9920000024</v>
          </cell>
          <cell r="D800">
            <v>1938031.7699999996</v>
          </cell>
          <cell r="E800">
            <v>2970719.876000002</v>
          </cell>
          <cell r="F800">
            <v>2639149.2939999998</v>
          </cell>
          <cell r="G800">
            <v>2640884.6999999993</v>
          </cell>
          <cell r="H800">
            <v>3399857.237999998</v>
          </cell>
          <cell r="I800">
            <v>2779424.7159999982</v>
          </cell>
          <cell r="J800">
            <v>-229062.93054999411</v>
          </cell>
          <cell r="K800">
            <v>-867167.14944999665</v>
          </cell>
          <cell r="L800">
            <v>938201.63699999452</v>
          </cell>
          <cell r="M800">
            <v>-85644</v>
          </cell>
          <cell r="N800">
            <v>4353039</v>
          </cell>
        </row>
        <row r="801">
          <cell r="A801" t="str">
            <v>Origine des Variations</v>
          </cell>
          <cell r="C801">
            <v>1962030.1190000116</v>
          </cell>
          <cell r="D801">
            <v>1882421.7470499948</v>
          </cell>
          <cell r="E801">
            <v>3930320.5929500009</v>
          </cell>
          <cell r="F801">
            <v>2096045.3750000037</v>
          </cell>
          <cell r="G801">
            <v>30318225.117999986</v>
          </cell>
          <cell r="H801">
            <v>3009918.393000029</v>
          </cell>
          <cell r="I801">
            <v>-2577330.6012000851</v>
          </cell>
          <cell r="J801">
            <v>5631581.5659500211</v>
          </cell>
          <cell r="K801">
            <v>439796.72725003818</v>
          </cell>
          <cell r="L801">
            <v>1519210.9699999979</v>
          </cell>
          <cell r="M801">
            <v>-71770284</v>
          </cell>
          <cell r="N801">
            <v>0</v>
          </cell>
        </row>
        <row r="803">
          <cell r="A803" t="str">
            <v xml:space="preserve">    1. Avoirs extérieurs nets</v>
          </cell>
          <cell r="C803">
            <v>-49237.766999993473</v>
          </cell>
          <cell r="D803">
            <v>165702.66804999486</v>
          </cell>
          <cell r="E803">
            <v>1148904.0539500043</v>
          </cell>
          <cell r="F803">
            <v>-100175.34899999946</v>
          </cell>
          <cell r="G803">
            <v>-130718446.345</v>
          </cell>
          <cell r="H803">
            <v>18889123.788000003</v>
          </cell>
          <cell r="I803">
            <v>30751501.452299982</v>
          </cell>
          <cell r="J803">
            <v>-34877687.510590002</v>
          </cell>
          <cell r="K803">
            <v>-3312858.8787100315</v>
          </cell>
          <cell r="L803">
            <v>-2733000.6469999552</v>
          </cell>
          <cell r="M803">
            <v>143914032</v>
          </cell>
          <cell r="N803">
            <v>0</v>
          </cell>
        </row>
        <row r="804">
          <cell r="A804" t="str">
            <v xml:space="preserve">  TOTAL</v>
          </cell>
          <cell r="B804">
            <v>18605640</v>
          </cell>
          <cell r="C804">
            <v>54024513</v>
          </cell>
          <cell r="D804">
            <v>41274081</v>
          </cell>
          <cell r="E804">
            <v>15906032</v>
          </cell>
          <cell r="F804">
            <v>23208660</v>
          </cell>
          <cell r="G804">
            <v>15908632</v>
          </cell>
          <cell r="H804">
            <v>38411793</v>
          </cell>
          <cell r="I804">
            <v>22925085.490000002</v>
          </cell>
          <cell r="J804">
            <v>59327630</v>
          </cell>
          <cell r="K804">
            <v>28481.571</v>
          </cell>
          <cell r="L804">
            <v>99180</v>
          </cell>
          <cell r="M804">
            <v>16181</v>
          </cell>
          <cell r="N804">
            <v>143307</v>
          </cell>
        </row>
        <row r="805">
          <cell r="A805" t="str">
            <v xml:space="preserve">    2. Crédits intérieurs</v>
          </cell>
          <cell r="C805">
            <v>-119462.81100000022</v>
          </cell>
          <cell r="D805">
            <v>1931796.5199999986</v>
          </cell>
          <cell r="E805">
            <v>2526372.223999999</v>
          </cell>
          <cell r="F805">
            <v>1505364.2440000009</v>
          </cell>
          <cell r="G805">
            <v>3144429.5650000013</v>
          </cell>
          <cell r="H805">
            <v>3945943.0730000045</v>
          </cell>
          <cell r="I805">
            <v>-195219.77990000695</v>
          </cell>
          <cell r="J805">
            <v>1210035.3178999983</v>
          </cell>
          <cell r="K805">
            <v>-2506701.6909999959</v>
          </cell>
          <cell r="L805">
            <v>-2035105.5539999995</v>
          </cell>
          <cell r="M805">
            <v>-26085284</v>
          </cell>
          <cell r="N805">
            <v>0</v>
          </cell>
        </row>
        <row r="806">
          <cell r="A806">
            <v>37609.873506944445</v>
          </cell>
        </row>
        <row r="807">
          <cell r="A807" t="str">
            <v xml:space="preserve">          - Créances nettes sur l'Etat</v>
          </cell>
          <cell r="C807">
            <v>50016.36400000006</v>
          </cell>
          <cell r="D807">
            <v>1629931.6039999984</v>
          </cell>
          <cell r="E807">
            <v>1878927.243999999</v>
          </cell>
          <cell r="F807">
            <v>1130583.7670000009</v>
          </cell>
          <cell r="G807">
            <v>-1247636.818</v>
          </cell>
          <cell r="H807">
            <v>516032.48800000548</v>
          </cell>
          <cell r="I807">
            <v>989149.18504999578</v>
          </cell>
          <cell r="J807">
            <v>-974113.78105000407</v>
          </cell>
          <cell r="K807">
            <v>-3279251.5889999941</v>
          </cell>
          <cell r="L807">
            <v>-2648878.2800000012</v>
          </cell>
          <cell r="M807">
            <v>-11774490</v>
          </cell>
          <cell r="N807">
            <v>0</v>
          </cell>
        </row>
        <row r="808">
          <cell r="A808" t="str">
            <v xml:space="preserve">          - Crédits à l' économie</v>
          </cell>
          <cell r="C808">
            <v>-169479.17500000028</v>
          </cell>
          <cell r="D808">
            <v>301864.9160000002</v>
          </cell>
          <cell r="E808">
            <v>647444.98</v>
          </cell>
          <cell r="F808">
            <v>374780.47699999996</v>
          </cell>
          <cell r="G808">
            <v>4392066.3830000013</v>
          </cell>
          <cell r="H808">
            <v>3429910.584999999</v>
          </cell>
          <cell r="I808">
            <v>-1184368.9649500027</v>
          </cell>
          <cell r="J808">
            <v>2184149.0989500023</v>
          </cell>
          <cell r="K808">
            <v>772549.89799999818</v>
          </cell>
          <cell r="L808">
            <v>613772.72600000165</v>
          </cell>
          <cell r="M808">
            <v>-14310794</v>
          </cell>
          <cell r="N808">
            <v>0</v>
          </cell>
        </row>
        <row r="809">
          <cell r="A809" t="str">
            <v xml:space="preserve">          - Créances nettes sur l'Etat</v>
          </cell>
          <cell r="C809">
            <v>50016.36400000006</v>
          </cell>
          <cell r="D809">
            <v>1629931.6039999984</v>
          </cell>
          <cell r="E809">
            <v>1878927.243999999</v>
          </cell>
          <cell r="F809">
            <v>1130583.7670000009</v>
          </cell>
          <cell r="G809">
            <v>-1247636.818</v>
          </cell>
          <cell r="H809">
            <v>516032.48800000548</v>
          </cell>
          <cell r="I809">
            <v>989149.18504999578</v>
          </cell>
          <cell r="J809">
            <v>-974113.78105000407</v>
          </cell>
          <cell r="K809">
            <v>-3279251.5889999941</v>
          </cell>
          <cell r="L809">
            <v>-2648878.2800000012</v>
          </cell>
          <cell r="M809">
            <v>-8538811</v>
          </cell>
          <cell r="N809">
            <v>9252694</v>
          </cell>
        </row>
        <row r="810">
          <cell r="A810" t="str">
            <v xml:space="preserve">      Autres postes nets</v>
          </cell>
          <cell r="C810">
            <v>2130730.6970000053</v>
          </cell>
          <cell r="D810">
            <v>-215077.44099999871</v>
          </cell>
          <cell r="E810">
            <v>255044.31499999762</v>
          </cell>
          <cell r="F810">
            <v>690856.48000000231</v>
          </cell>
          <cell r="G810">
            <v>157892241.898</v>
          </cell>
          <cell r="H810">
            <v>3429910.584999999</v>
          </cell>
          <cell r="I810">
            <v>-1184368.9649500027</v>
          </cell>
          <cell r="J810">
            <v>2184149.0989500023</v>
          </cell>
          <cell r="K810">
            <v>772549.89799999818</v>
          </cell>
          <cell r="L810">
            <v>613772.72600000165</v>
          </cell>
          <cell r="M810">
            <v>261874</v>
          </cell>
          <cell r="N810">
            <v>-1214768</v>
          </cell>
        </row>
        <row r="811">
          <cell r="A811" t="str">
            <v xml:space="preserve">    3. Comptes du Capital</v>
          </cell>
          <cell r="C811">
            <v>349106.67199999932</v>
          </cell>
          <cell r="D811">
            <v>-1018399.6110000005</v>
          </cell>
          <cell r="E811">
            <v>-249996.07299999893</v>
          </cell>
          <cell r="F811">
            <v>939279.27599999867</v>
          </cell>
          <cell r="G811">
            <v>-32193516.10899999</v>
          </cell>
          <cell r="H811">
            <v>1021698.9209999889</v>
          </cell>
          <cell r="I811">
            <v>8722779.0114700086</v>
          </cell>
          <cell r="J811">
            <v>-6147372.1030200087</v>
          </cell>
          <cell r="K811">
            <v>-695791.73744998872</v>
          </cell>
          <cell r="L811">
            <v>-30736.640000008047</v>
          </cell>
          <cell r="M811">
            <v>35026458.5</v>
          </cell>
          <cell r="N811">
            <v>0</v>
          </cell>
        </row>
        <row r="812">
          <cell r="A812" t="str">
            <v xml:space="preserve">      Autres postes nets</v>
          </cell>
          <cell r="C812">
            <v>2130730.6970000053</v>
          </cell>
          <cell r="D812">
            <v>-215077.44099999871</v>
          </cell>
          <cell r="E812">
            <v>255044.31499999762</v>
          </cell>
          <cell r="F812">
            <v>690856.48000000231</v>
          </cell>
          <cell r="G812">
            <v>157892241.898</v>
          </cell>
          <cell r="H812">
            <v>-19825148.46799998</v>
          </cell>
          <cell r="I812">
            <v>-33133612.273600064</v>
          </cell>
          <cell r="J812">
            <v>39299233.758640021</v>
          </cell>
          <cell r="K812">
            <v>6259357.2969600651</v>
          </cell>
          <cell r="L812">
            <v>6287317.1709999526</v>
          </cell>
          <cell r="M812">
            <v>2599294.8000000119</v>
          </cell>
          <cell r="N812">
            <v>-4917742.8000000119</v>
          </cell>
        </row>
        <row r="813">
          <cell r="A813" t="str">
            <v xml:space="preserve">    4.Comptes de Réevaluation</v>
          </cell>
          <cell r="C813">
            <v>13.568000003695488</v>
          </cell>
          <cell r="D813">
            <v>7149.9340000003576</v>
          </cell>
          <cell r="E813">
            <v>-270451.625</v>
          </cell>
          <cell r="F813">
            <v>103339.28000000119</v>
          </cell>
          <cell r="G813">
            <v>98920417.038999975</v>
          </cell>
          <cell r="H813">
            <v>-12125989.917999953</v>
          </cell>
          <cell r="I813">
            <v>-21978595.791910082</v>
          </cell>
          <cell r="J813">
            <v>23354351.208110034</v>
          </cell>
          <cell r="K813">
            <v>3464941.4098000526</v>
          </cell>
          <cell r="L813">
            <v>-94124.43700003624</v>
          </cell>
          <cell r="M813">
            <v>-108938258</v>
          </cell>
          <cell r="N813">
            <v>0</v>
          </cell>
        </row>
        <row r="815">
          <cell r="A815" t="str">
            <v xml:space="preserve">    5. Fonds de contrepartie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1.5000000000000083E-4</v>
          </cell>
          <cell r="J815">
            <v>0</v>
          </cell>
          <cell r="K815">
            <v>-1.5000000000000083E-4</v>
          </cell>
          <cell r="L815">
            <v>7.0000000000000001E-3</v>
          </cell>
          <cell r="M815">
            <v>0</v>
          </cell>
          <cell r="N815">
            <v>0</v>
          </cell>
        </row>
        <row r="817">
          <cell r="A817" t="str">
            <v xml:space="preserve">    3 .Divers nets</v>
          </cell>
          <cell r="C817">
            <v>1781610.4570000023</v>
          </cell>
          <cell r="D817">
            <v>796172.23600000143</v>
          </cell>
          <cell r="E817">
            <v>775492.01299999654</v>
          </cell>
          <cell r="F817">
            <v>-351762.07599999756</v>
          </cell>
          <cell r="G817">
            <v>91165340.96800001</v>
          </cell>
          <cell r="H817">
            <v>-8720857.4710000157</v>
          </cell>
          <cell r="I817">
            <v>-19877795.49330999</v>
          </cell>
          <cell r="J817">
            <v>22092254.653549999</v>
          </cell>
          <cell r="K817">
            <v>3490207.6247600019</v>
          </cell>
          <cell r="L817">
            <v>6412178.2409999967</v>
          </cell>
          <cell r="M817">
            <v>-115687232.5</v>
          </cell>
          <cell r="N817">
            <v>0</v>
          </cell>
        </row>
        <row r="819">
          <cell r="A819" t="str">
            <v xml:space="preserve">    3 .Divers nets</v>
          </cell>
          <cell r="C819">
            <v>1781610.4570000023</v>
          </cell>
          <cell r="D819">
            <v>796172.23600000143</v>
          </cell>
          <cell r="E819">
            <v>775492.01299999654</v>
          </cell>
          <cell r="F819">
            <v>-351762.07599999756</v>
          </cell>
          <cell r="G819">
            <v>91165340.96800001</v>
          </cell>
          <cell r="H819">
            <v>-8720857.4710000157</v>
          </cell>
          <cell r="I819">
            <v>-19877795.49330999</v>
          </cell>
          <cell r="J819">
            <v>22092254.653549999</v>
          </cell>
          <cell r="K819">
            <v>3490207.6247600019</v>
          </cell>
          <cell r="L819">
            <v>6412178.2409999967</v>
          </cell>
          <cell r="M819">
            <v>2123684.9000000209</v>
          </cell>
          <cell r="N819">
            <v>-9491102.4000000209</v>
          </cell>
        </row>
        <row r="820">
          <cell r="A820" t="str">
            <v xml:space="preserve"> </v>
          </cell>
        </row>
        <row r="821">
          <cell r="A821">
            <v>37224.819686689814</v>
          </cell>
        </row>
        <row r="822">
          <cell r="A822" t="str">
            <v xml:space="preserve"> </v>
          </cell>
        </row>
        <row r="823">
          <cell r="A823">
            <v>37558.878196064812</v>
          </cell>
        </row>
        <row r="860">
          <cell r="A860" t="str">
            <v>BANQUE  CENTRALE  DU CONGO</v>
          </cell>
        </row>
        <row r="861">
          <cell r="A861" t="str">
            <v>DIRECTION DES ETUDES</v>
          </cell>
        </row>
        <row r="862">
          <cell r="A862" t="str">
            <v>BANQUE  CENTRALE  DU CONGO</v>
          </cell>
          <cell r="B862" t="str">
            <v>ORIGINE DES VARIATIONS DE LA MASSE MONETAIRE</v>
          </cell>
        </row>
        <row r="863">
          <cell r="A863" t="str">
            <v>DIRECTION DES ETUDES</v>
          </cell>
          <cell r="D863" t="str">
            <v>( en pourcentage )</v>
          </cell>
        </row>
        <row r="864">
          <cell r="A864" t="str">
            <v>BANQUE  CENTRALE  DU CONGO</v>
          </cell>
          <cell r="B864" t="str">
            <v>ORIGINE DES VARIATIONS DE LA MASSE MONETAIRE</v>
          </cell>
        </row>
        <row r="865">
          <cell r="A865" t="str">
            <v>DIRECTION DES ETUDES</v>
          </cell>
          <cell r="B865">
            <v>2000</v>
          </cell>
          <cell r="D865" t="str">
            <v>( en pourcentage )</v>
          </cell>
          <cell r="E865">
            <v>2001</v>
          </cell>
          <cell r="F865" t="str">
            <v xml:space="preserve"> </v>
          </cell>
        </row>
        <row r="866">
          <cell r="B866" t="str">
            <v>DECEMBRE</v>
          </cell>
          <cell r="C866" t="str">
            <v>JANVIER</v>
          </cell>
          <cell r="D866" t="str">
            <v>FEVRIER</v>
          </cell>
          <cell r="E866" t="str">
            <v>MARS</v>
          </cell>
          <cell r="F866" t="str">
            <v>AVRIL</v>
          </cell>
          <cell r="G866" t="str">
            <v>MAI</v>
          </cell>
          <cell r="H866" t="str">
            <v>JUIN</v>
          </cell>
          <cell r="I866" t="str">
            <v>JUILLET</v>
          </cell>
          <cell r="J866" t="str">
            <v>AOUT</v>
          </cell>
          <cell r="K866" t="str">
            <v>SEPTEMBRE</v>
          </cell>
          <cell r="L866" t="str">
            <v>OCTOBRE (1)</v>
          </cell>
          <cell r="M866" t="str">
            <v>NOVEMBRE</v>
          </cell>
          <cell r="N866" t="str">
            <v>DECEMBRE</v>
          </cell>
        </row>
        <row r="867">
          <cell r="B867">
            <v>2000</v>
          </cell>
          <cell r="D867" t="str">
            <v>( en FC  )</v>
          </cell>
          <cell r="E867">
            <v>2001</v>
          </cell>
          <cell r="F867" t="str">
            <v xml:space="preserve"> </v>
          </cell>
        </row>
        <row r="868">
          <cell r="A868" t="str">
            <v>Variation de la Masse monétaire</v>
          </cell>
          <cell r="B868" t="str">
            <v>DECEMBRE</v>
          </cell>
          <cell r="C868">
            <v>100</v>
          </cell>
          <cell r="D868">
            <v>100</v>
          </cell>
          <cell r="E868">
            <v>100</v>
          </cell>
          <cell r="F868">
            <v>100</v>
          </cell>
          <cell r="G868">
            <v>100</v>
          </cell>
          <cell r="H868">
            <v>100</v>
          </cell>
          <cell r="I868">
            <v>99.999999999999972</v>
          </cell>
          <cell r="J868">
            <v>100</v>
          </cell>
          <cell r="K868">
            <v>100</v>
          </cell>
          <cell r="L868">
            <v>100</v>
          </cell>
          <cell r="M868">
            <v>100</v>
          </cell>
          <cell r="N868" t="e">
            <v>#DIV/0!</v>
          </cell>
        </row>
        <row r="869">
          <cell r="B869">
            <v>2000</v>
          </cell>
          <cell r="E869">
            <v>2001</v>
          </cell>
          <cell r="F869" t="str">
            <v/>
          </cell>
        </row>
        <row r="870">
          <cell r="A870" t="str">
            <v xml:space="preserve">       Monnaie fiduciaire</v>
          </cell>
          <cell r="B870" t="str">
            <v>DECEMBRE</v>
          </cell>
          <cell r="C870">
            <v>106.374003731591</v>
          </cell>
          <cell r="D870">
            <v>102.95417448765801</v>
          </cell>
          <cell r="E870">
            <v>75.584670657424923</v>
          </cell>
          <cell r="F870">
            <v>125.91088558853365</v>
          </cell>
          <cell r="G870">
            <v>8.710551787650985</v>
          </cell>
          <cell r="H870">
            <v>112.95513014262639</v>
          </cell>
          <cell r="I870">
            <v>-107.84121813575294</v>
          </cell>
          <cell r="J870">
            <v>-4.0674707072804273</v>
          </cell>
          <cell r="K870">
            <v>-197.17453430833382</v>
          </cell>
          <cell r="L870">
            <v>61.755849288002132</v>
          </cell>
          <cell r="M870">
            <v>51.350432164933338</v>
          </cell>
          <cell r="N870" t="e">
            <v>#DIV/0!</v>
          </cell>
        </row>
        <row r="871">
          <cell r="A871" t="str">
            <v xml:space="preserve">       Monnaie scripturale</v>
          </cell>
          <cell r="C871">
            <v>-6.3740037315910074</v>
          </cell>
          <cell r="D871">
            <v>-2.9541744876580021</v>
          </cell>
          <cell r="E871">
            <v>24.415329342575074</v>
          </cell>
          <cell r="F871">
            <v>-25.910885588533645</v>
          </cell>
          <cell r="G871">
            <v>91.289448212349015</v>
          </cell>
          <cell r="H871">
            <v>-12.955130142626391</v>
          </cell>
          <cell r="I871">
            <v>207.84121813575291</v>
          </cell>
          <cell r="J871">
            <v>104.06747070728042</v>
          </cell>
          <cell r="K871">
            <v>297.17453430833382</v>
          </cell>
          <cell r="L871">
            <v>38.244150711997868</v>
          </cell>
          <cell r="M871">
            <v>48.649567835066669</v>
          </cell>
          <cell r="N871" t="e">
            <v>#DIV/0!</v>
          </cell>
        </row>
        <row r="872">
          <cell r="A872" t="str">
            <v xml:space="preserve">       Monnaie fiduciaire</v>
          </cell>
          <cell r="C872">
            <v>106.374003731591</v>
          </cell>
          <cell r="D872">
            <v>102.95417448765801</v>
          </cell>
          <cell r="E872">
            <v>75.584670657424923</v>
          </cell>
          <cell r="F872">
            <v>125.91088558853365</v>
          </cell>
          <cell r="G872">
            <v>8.710551787650985</v>
          </cell>
          <cell r="H872">
            <v>112.95513014262639</v>
          </cell>
          <cell r="I872">
            <v>-107.84121813575294</v>
          </cell>
          <cell r="J872">
            <v>-4.0674707072804273</v>
          </cell>
          <cell r="K872">
            <v>-197.17453430833382</v>
          </cell>
          <cell r="L872">
            <v>61.755849288002132</v>
          </cell>
          <cell r="M872">
            <v>-7.5401597763061279</v>
          </cell>
          <cell r="N872">
            <v>136.52459725918271</v>
          </cell>
        </row>
        <row r="873">
          <cell r="A873" t="str">
            <v>Origine des Variations</v>
          </cell>
          <cell r="C873">
            <v>100</v>
          </cell>
          <cell r="D873">
            <v>100</v>
          </cell>
          <cell r="E873">
            <v>100</v>
          </cell>
          <cell r="F873">
            <v>100.00000000000001</v>
          </cell>
          <cell r="G873">
            <v>100.00000000000006</v>
          </cell>
          <cell r="H873">
            <v>99.999999999999943</v>
          </cell>
          <cell r="I873">
            <v>100</v>
          </cell>
          <cell r="J873">
            <v>100.00000000000006</v>
          </cell>
          <cell r="K873">
            <v>99.999999999999886</v>
          </cell>
          <cell r="L873">
            <v>100.00000000000006</v>
          </cell>
          <cell r="M873">
            <v>99.999999999999972</v>
          </cell>
          <cell r="N873" t="e">
            <v>#DIV/0!</v>
          </cell>
        </row>
        <row r="874">
          <cell r="A874" t="str">
            <v xml:space="preserve">       Monnaie fiduciaire</v>
          </cell>
          <cell r="C874">
            <v>2087089.9920000024</v>
          </cell>
          <cell r="D874">
            <v>1938031.7699999996</v>
          </cell>
          <cell r="E874">
            <v>2970719.876000002</v>
          </cell>
          <cell r="F874">
            <v>2639149.2939999998</v>
          </cell>
          <cell r="G874">
            <v>2640884.6999999993</v>
          </cell>
          <cell r="H874">
            <v>3399857.237999998</v>
          </cell>
          <cell r="I874">
            <v>2779424.7159999982</v>
          </cell>
          <cell r="J874">
            <v>-229062.93054999411</v>
          </cell>
          <cell r="K874">
            <v>-867167.14944999665</v>
          </cell>
          <cell r="L874">
            <v>938201.63699999452</v>
          </cell>
          <cell r="M874">
            <v>-85644</v>
          </cell>
          <cell r="N874">
            <v>4353039</v>
          </cell>
        </row>
        <row r="875">
          <cell r="A875" t="str">
            <v xml:space="preserve">    1. Avoirs extérieurs nets</v>
          </cell>
          <cell r="C875">
            <v>-2.5095316592330654</v>
          </cell>
          <cell r="D875">
            <v>8.8026324764720218</v>
          </cell>
          <cell r="E875">
            <v>29.231815236926145</v>
          </cell>
          <cell r="F875">
            <v>-4.7792547907031491</v>
          </cell>
          <cell r="G875">
            <v>-431.15467952440332</v>
          </cell>
          <cell r="H875">
            <v>627.56265525102629</v>
          </cell>
          <cell r="I875">
            <v>-1193.1531576888556</v>
          </cell>
          <cell r="J875">
            <v>-619.32313511126961</v>
          </cell>
          <cell r="K875">
            <v>-753.27047097978243</v>
          </cell>
          <cell r="L875">
            <v>-179.89605795171153</v>
          </cell>
          <cell r="M875">
            <v>-200.52036020924763</v>
          </cell>
          <cell r="N875" t="e">
            <v>#DIV/0!</v>
          </cell>
        </row>
        <row r="877">
          <cell r="A877" t="str">
            <v xml:space="preserve">    2. Crédits intérieurs</v>
          </cell>
          <cell r="C877">
            <v>-6.0887348182446281</v>
          </cell>
          <cell r="D877">
            <v>102.62293893636645</v>
          </cell>
          <cell r="E877">
            <v>64.279036894132005</v>
          </cell>
          <cell r="F877">
            <v>71.819258397495247</v>
          </cell>
          <cell r="G877">
            <v>10.371417036326273</v>
          </cell>
          <cell r="H877">
            <v>131.09800857647261</v>
          </cell>
          <cell r="I877">
            <v>7.5744950922906966</v>
          </cell>
          <cell r="J877">
            <v>21.486598457814768</v>
          </cell>
          <cell r="K877">
            <v>-569.96824571067305</v>
          </cell>
          <cell r="L877">
            <v>-133.95806074254466</v>
          </cell>
          <cell r="M877">
            <v>36.345521497448722</v>
          </cell>
          <cell r="N877" t="e">
            <v>#DIV/0!</v>
          </cell>
        </row>
        <row r="879">
          <cell r="A879" t="str">
            <v xml:space="preserve">          - Créances nettes sur l'Etat</v>
          </cell>
          <cell r="C879">
            <v>2.549214893066571</v>
          </cell>
          <cell r="D879">
            <v>86.586951439246704</v>
          </cell>
          <cell r="E879">
            <v>47.805953727294366</v>
          </cell>
          <cell r="F879">
            <v>53.938897529830378</v>
          </cell>
          <cell r="G879">
            <v>-4.1151380502787926</v>
          </cell>
          <cell r="H879">
            <v>17.144401296729793</v>
          </cell>
          <cell r="I879">
            <v>-38.378824377028593</v>
          </cell>
          <cell r="J879">
            <v>-17.297339471024348</v>
          </cell>
          <cell r="K879">
            <v>-745.62892032064565</v>
          </cell>
          <cell r="L879">
            <v>-174.3588173273923</v>
          </cell>
          <cell r="M879">
            <v>16.405801041556419</v>
          </cell>
          <cell r="N879" t="e">
            <v>#DIV/0!</v>
          </cell>
        </row>
        <row r="880">
          <cell r="A880" t="str">
            <v xml:space="preserve">          - Crédits à l' économie</v>
          </cell>
          <cell r="C880">
            <v>-8.6379497113111992</v>
          </cell>
          <cell r="D880">
            <v>16.035987497119745</v>
          </cell>
          <cell r="E880">
            <v>16.47308316683764</v>
          </cell>
          <cell r="F880">
            <v>17.880360867664866</v>
          </cell>
          <cell r="G880">
            <v>14.486555086605065</v>
          </cell>
          <cell r="H880">
            <v>113.95360727974281</v>
          </cell>
          <cell r="I880">
            <v>45.95331946931929</v>
          </cell>
          <cell r="J880">
            <v>38.783937928839116</v>
          </cell>
          <cell r="K880">
            <v>175.6606746099726</v>
          </cell>
          <cell r="L880">
            <v>40.400756584847628</v>
          </cell>
          <cell r="M880">
            <v>19.939720455892303</v>
          </cell>
          <cell r="N880" t="e">
            <v>#DIV/0!</v>
          </cell>
        </row>
        <row r="881">
          <cell r="A881" t="str">
            <v xml:space="preserve">          - Créances nettes sur l'Etat</v>
          </cell>
          <cell r="C881">
            <v>2.5492149008622156</v>
          </cell>
          <cell r="D881">
            <v>86.586951577239617</v>
          </cell>
          <cell r="E881">
            <v>47.805953727294359</v>
          </cell>
          <cell r="F881">
            <v>53.938897298227538</v>
          </cell>
          <cell r="G881">
            <v>-4.1151380502787926</v>
          </cell>
          <cell r="H881">
            <v>17.144401296729793</v>
          </cell>
          <cell r="I881">
            <v>-38.378824377028593</v>
          </cell>
          <cell r="J881">
            <v>-17.297339471024348</v>
          </cell>
          <cell r="K881">
            <v>-745.62892032064565</v>
          </cell>
          <cell r="L881">
            <v>-174.3588173273923</v>
          </cell>
          <cell r="M881">
            <v>-751.76310354117402</v>
          </cell>
          <cell r="N881">
            <v>290.19274164841073</v>
          </cell>
        </row>
        <row r="882">
          <cell r="A882" t="str">
            <v xml:space="preserve">     3. Comptes du Capital</v>
          </cell>
          <cell r="C882">
            <v>17.793135213333453</v>
          </cell>
          <cell r="D882">
            <v>-54.1005017922242</v>
          </cell>
          <cell r="E882">
            <v>-6.3607043519154276</v>
          </cell>
          <cell r="F882">
            <v>44.811972450739383</v>
          </cell>
          <cell r="G882">
            <v>-106.18535875270166</v>
          </cell>
          <cell r="H882">
            <v>33.944406046891089</v>
          </cell>
          <cell r="I882">
            <v>-338.44237939084769</v>
          </cell>
          <cell r="J882">
            <v>-109.15889312850567</v>
          </cell>
          <cell r="K882">
            <v>-158.20757507693079</v>
          </cell>
          <cell r="L882">
            <v>-2.0231976076376075</v>
          </cell>
          <cell r="M882">
            <v>-48.803566807677676</v>
          </cell>
          <cell r="N882" t="e">
            <v>#DIV/0!</v>
          </cell>
        </row>
        <row r="883">
          <cell r="A883" t="str">
            <v xml:space="preserve">    3. Comptes du Capital</v>
          </cell>
          <cell r="C883">
            <v>349106.67199999932</v>
          </cell>
          <cell r="D883">
            <v>-1018399.6110000005</v>
          </cell>
          <cell r="E883">
            <v>-249996.07299999893</v>
          </cell>
          <cell r="F883">
            <v>939279.27599999867</v>
          </cell>
          <cell r="G883">
            <v>-32193516.10899999</v>
          </cell>
          <cell r="H883">
            <v>1021698.9209999889</v>
          </cell>
          <cell r="I883">
            <v>8722779.0114700086</v>
          </cell>
          <cell r="J883">
            <v>-6147372.1030200087</v>
          </cell>
          <cell r="K883">
            <v>-695791.73744998872</v>
          </cell>
          <cell r="L883">
            <v>-30736.640000008047</v>
          </cell>
          <cell r="M883">
            <v>-32749.100000008941</v>
          </cell>
          <cell r="N883">
            <v>8073578.6000000089</v>
          </cell>
        </row>
        <row r="884">
          <cell r="A884" t="str">
            <v xml:space="preserve">    4.Comptes de Réevaluation</v>
          </cell>
          <cell r="C884">
            <v>6.9152863008090288E-4</v>
          </cell>
          <cell r="D884">
            <v>0.37982635991138836</v>
          </cell>
          <cell r="E884">
            <v>-6.881159401732309</v>
          </cell>
          <cell r="F884">
            <v>4.9302024294202607</v>
          </cell>
          <cell r="G884">
            <v>326.27377313149753</v>
          </cell>
          <cell r="H884">
            <v>-402.86773044081787</v>
          </cell>
          <cell r="I884">
            <v>852.76587263101464</v>
          </cell>
          <cell r="J884">
            <v>414.703239837924</v>
          </cell>
          <cell r="K884">
            <v>787.85065806779528</v>
          </cell>
          <cell r="L884">
            <v>-6.1956133057699265</v>
          </cell>
          <cell r="M884">
            <v>151.78741385501553</v>
          </cell>
          <cell r="N884" t="e">
            <v>#DIV/0!</v>
          </cell>
        </row>
        <row r="885">
          <cell r="A885" t="str">
            <v xml:space="preserve">    4.Comptes de Réevaluation</v>
          </cell>
          <cell r="C885">
            <v>13.568000003695488</v>
          </cell>
          <cell r="D885">
            <v>7149.9340000003576</v>
          </cell>
          <cell r="E885">
            <v>-270451.625</v>
          </cell>
          <cell r="F885">
            <v>103339.28000000119</v>
          </cell>
          <cell r="G885">
            <v>98920417.038999975</v>
          </cell>
          <cell r="H885">
            <v>-12125989.917999953</v>
          </cell>
          <cell r="I885">
            <v>-21978595.791910082</v>
          </cell>
          <cell r="J885">
            <v>23354351.208110034</v>
          </cell>
          <cell r="K885">
            <v>3464941.4098000526</v>
          </cell>
          <cell r="L885">
            <v>-94124.43700003624</v>
          </cell>
          <cell r="M885">
            <v>508359</v>
          </cell>
          <cell r="N885">
            <v>-3500219</v>
          </cell>
        </row>
        <row r="886">
          <cell r="A886" t="str">
            <v xml:space="preserve">    5. Fonds de contrepartie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-5.8199751297003249E-9</v>
          </cell>
          <cell r="J886">
            <v>0</v>
          </cell>
          <cell r="K886">
            <v>-3.4106665808525021E-8</v>
          </cell>
          <cell r="L886">
            <v>4.6076549855350304E-7</v>
          </cell>
          <cell r="M886">
            <v>0</v>
          </cell>
          <cell r="N886" t="e">
            <v>#DIV/0!</v>
          </cell>
        </row>
        <row r="887">
          <cell r="A887" t="str">
            <v xml:space="preserve">    5. Fonds de contrepartie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1.5000000000000083E-4</v>
          </cell>
          <cell r="J887">
            <v>0</v>
          </cell>
          <cell r="K887">
            <v>-1.5000000000000083E-4</v>
          </cell>
          <cell r="L887">
            <v>7.0000000000000001E-3</v>
          </cell>
          <cell r="M887">
            <v>0</v>
          </cell>
          <cell r="N887">
            <v>0</v>
          </cell>
        </row>
        <row r="888">
          <cell r="A888" t="str">
            <v xml:space="preserve">    3 . Autres postes nets</v>
          </cell>
          <cell r="C888">
            <v>90.804439735514165</v>
          </cell>
          <cell r="D888">
            <v>42.295104019474337</v>
          </cell>
          <cell r="E888">
            <v>19.731011622589584</v>
          </cell>
          <cell r="F888">
            <v>-16.782178486951739</v>
          </cell>
          <cell r="G888">
            <v>300.69484810928122</v>
          </cell>
          <cell r="H888">
            <v>-289.73733943357217</v>
          </cell>
          <cell r="I888">
            <v>771.255169362218</v>
          </cell>
          <cell r="J888">
            <v>392.29218994403647</v>
          </cell>
          <cell r="K888">
            <v>793.59563373369758</v>
          </cell>
          <cell r="L888">
            <v>422.07292914689828</v>
          </cell>
          <cell r="M888">
            <v>161.19099166446102</v>
          </cell>
          <cell r="N888" t="e">
            <v>#DIV/0!</v>
          </cell>
        </row>
        <row r="889">
          <cell r="A889" t="str">
            <v xml:space="preserve">    3 .Divers nets</v>
          </cell>
          <cell r="C889">
            <v>1781610.4570000023</v>
          </cell>
          <cell r="D889">
            <v>796172.23600000143</v>
          </cell>
          <cell r="E889">
            <v>775492.01299999654</v>
          </cell>
          <cell r="F889">
            <v>-351762.07599999756</v>
          </cell>
          <cell r="G889">
            <v>91165340.96800001</v>
          </cell>
          <cell r="H889">
            <v>-8720857.4710000157</v>
          </cell>
          <cell r="I889">
            <v>-19877795.49330999</v>
          </cell>
          <cell r="J889">
            <v>22092254.653549999</v>
          </cell>
          <cell r="K889">
            <v>3490207.6247600019</v>
          </cell>
          <cell r="L889">
            <v>6412178.2409999967</v>
          </cell>
          <cell r="M889">
            <v>2123684.9000000209</v>
          </cell>
          <cell r="N889">
            <v>-9491102.4000000209</v>
          </cell>
        </row>
        <row r="890">
          <cell r="A890" t="str">
            <v xml:space="preserve"> </v>
          </cell>
          <cell r="C890">
            <v>90.804440013199311</v>
          </cell>
          <cell r="D890">
            <v>42.295104086879697</v>
          </cell>
          <cell r="E890">
            <v>19.73101162258958</v>
          </cell>
          <cell r="F890">
            <v>-16.782178414892424</v>
          </cell>
          <cell r="G890">
            <v>300.69484810928122</v>
          </cell>
          <cell r="H890">
            <v>-289.73733943357217</v>
          </cell>
          <cell r="I890">
            <v>771.255169362218</v>
          </cell>
          <cell r="J890">
            <v>392.29218994403647</v>
          </cell>
          <cell r="K890">
            <v>793.59563373369758</v>
          </cell>
          <cell r="L890">
            <v>422.07292914689828</v>
          </cell>
          <cell r="M890">
            <v>186.97075639307903</v>
          </cell>
          <cell r="N890">
            <v>-297.66995717375039</v>
          </cell>
        </row>
        <row r="891">
          <cell r="A891">
            <v>37224.819686689814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1.5000000000000083E-4</v>
          </cell>
          <cell r="J891">
            <v>0</v>
          </cell>
          <cell r="K891">
            <v>-1.5000000000000083E-4</v>
          </cell>
          <cell r="L891">
            <v>7.0000000000000001E-3</v>
          </cell>
          <cell r="M891">
            <v>0</v>
          </cell>
          <cell r="N891">
            <v>0</v>
          </cell>
        </row>
        <row r="892">
          <cell r="A892" t="str">
            <v xml:space="preserve"> </v>
          </cell>
        </row>
        <row r="893">
          <cell r="A893">
            <v>37558.878196064812</v>
          </cell>
          <cell r="C893">
            <v>1781610.4570000023</v>
          </cell>
          <cell r="D893">
            <v>796172.23600000143</v>
          </cell>
          <cell r="E893">
            <v>775492.01299999654</v>
          </cell>
          <cell r="F893">
            <v>-351762.07599999756</v>
          </cell>
          <cell r="G893">
            <v>91165340.96800001</v>
          </cell>
          <cell r="H893">
            <v>-8720857.4710000157</v>
          </cell>
          <cell r="I893">
            <v>-19877795.49330999</v>
          </cell>
          <cell r="J893">
            <v>22092254.653549999</v>
          </cell>
          <cell r="K893">
            <v>3490207.6247600019</v>
          </cell>
          <cell r="L893">
            <v>6412178.2409999967</v>
          </cell>
          <cell r="M893">
            <v>2123684.9000000209</v>
          </cell>
          <cell r="N893">
            <v>-9491102.4000000209</v>
          </cell>
        </row>
        <row r="896">
          <cell r="A896" t="str">
            <v/>
          </cell>
        </row>
        <row r="897">
          <cell r="A897">
            <v>37609.873506944445</v>
          </cell>
        </row>
        <row r="931">
          <cell r="A931" t="str">
            <v>BANQUE  CENTRALE  DU CONGO</v>
          </cell>
        </row>
        <row r="932">
          <cell r="A932" t="str">
            <v>DIRECTION DES ETUDES</v>
          </cell>
        </row>
        <row r="933">
          <cell r="A933" t="str">
            <v>BANQUE  CENTRALE  DU CONGO</v>
          </cell>
          <cell r="B933" t="str">
            <v>ENCOURS DE L' ENDETTEMENT NET DE L'ETAT AUPRES DES INSTITUTIONS MONETAIRES</v>
          </cell>
        </row>
        <row r="934">
          <cell r="A934" t="str">
            <v>DIRECTION DES ETUDES</v>
          </cell>
          <cell r="D934" t="str">
            <v>( en millions de ZRN )</v>
          </cell>
        </row>
        <row r="935">
          <cell r="B935" t="str">
            <v>ENCOURS DE L' ENDETTEMENT NET DE L'ETAT AUPRES DES INSTITUTIONS MONETAIRES</v>
          </cell>
        </row>
        <row r="936">
          <cell r="B936">
            <v>2000</v>
          </cell>
          <cell r="D936" t="str">
            <v>( en millions de ZRN )</v>
          </cell>
          <cell r="E936">
            <v>2001</v>
          </cell>
          <cell r="F936" t="str">
            <v xml:space="preserve"> </v>
          </cell>
        </row>
        <row r="937">
          <cell r="B937" t="str">
            <v>DECEMBRE</v>
          </cell>
          <cell r="C937" t="str">
            <v>JANVIER</v>
          </cell>
          <cell r="D937" t="str">
            <v>FEVRIER</v>
          </cell>
          <cell r="E937" t="str">
            <v>MARS</v>
          </cell>
          <cell r="F937" t="str">
            <v>AVRIL</v>
          </cell>
          <cell r="G937" t="str">
            <v>MAI</v>
          </cell>
          <cell r="H937" t="str">
            <v>JUIN</v>
          </cell>
          <cell r="I937" t="str">
            <v>JUILLET</v>
          </cell>
          <cell r="J937" t="str">
            <v>AOUT</v>
          </cell>
          <cell r="K937" t="str">
            <v>SEPTEMBRE</v>
          </cell>
          <cell r="L937" t="str">
            <v>OCTOBRE (1)</v>
          </cell>
          <cell r="M937" t="str">
            <v>NOVEMBRE</v>
          </cell>
          <cell r="N937" t="str">
            <v>DECEMBRE</v>
          </cell>
        </row>
        <row r="938">
          <cell r="A938" t="str">
            <v>BANQUE  CENTRALE  DU CONGO</v>
          </cell>
          <cell r="B938">
            <v>2000</v>
          </cell>
          <cell r="E938">
            <v>2001</v>
          </cell>
          <cell r="F938" t="str">
            <v xml:space="preserve"> </v>
          </cell>
        </row>
        <row r="939">
          <cell r="A939" t="str">
            <v>DIRECTION DES ETUDES</v>
          </cell>
          <cell r="B939" t="str">
            <v>DECEMBRE</v>
          </cell>
          <cell r="C939" t="str">
            <v>JANVIER</v>
          </cell>
          <cell r="D939" t="str">
            <v>FEVRIER</v>
          </cell>
          <cell r="E939" t="str">
            <v>MARS</v>
          </cell>
          <cell r="F939" t="str">
            <v>AVRIL</v>
          </cell>
          <cell r="G939" t="str">
            <v>MAI</v>
          </cell>
          <cell r="H939" t="str">
            <v>JUIN</v>
          </cell>
          <cell r="I939" t="str">
            <v>JUILLET</v>
          </cell>
          <cell r="J939" t="str">
            <v>AOUT</v>
          </cell>
          <cell r="K939" t="str">
            <v>SEPTEMBRE</v>
          </cell>
          <cell r="L939" t="str">
            <v xml:space="preserve">OCTOBRE </v>
          </cell>
          <cell r="M939" t="str">
            <v>NOVEMBRE</v>
          </cell>
          <cell r="N939" t="str">
            <v>DECEMBRE</v>
          </cell>
        </row>
        <row r="940">
          <cell r="A940" t="str">
            <v>I. Endettement brut auprès:</v>
          </cell>
          <cell r="B940">
            <v>16488084.714</v>
          </cell>
          <cell r="C940">
            <v>16668274.579</v>
          </cell>
          <cell r="D940">
            <v>18399586.059999999</v>
          </cell>
          <cell r="E940">
            <v>20507639.496999998</v>
          </cell>
          <cell r="F940">
            <v>21049594.766999997</v>
          </cell>
          <cell r="G940">
            <v>21004180.267999999</v>
          </cell>
          <cell r="H940">
            <v>20843157.909000002</v>
          </cell>
          <cell r="I940">
            <v>22012384.361510001</v>
          </cell>
          <cell r="J940">
            <v>21417766.076999996</v>
          </cell>
          <cell r="K940">
            <v>19125234.624000002</v>
          </cell>
          <cell r="L940">
            <v>19918077</v>
          </cell>
          <cell r="M940">
            <v>0</v>
          </cell>
          <cell r="N940">
            <v>0</v>
          </cell>
        </row>
        <row r="941">
          <cell r="D941" t="str">
            <v>( en pourcentage )</v>
          </cell>
        </row>
        <row r="942">
          <cell r="A942" t="str">
            <v xml:space="preserve">     - de la Banque Centrale du Congo</v>
          </cell>
          <cell r="B942">
            <v>16414919.395</v>
          </cell>
          <cell r="C942">
            <v>16552121.526000001</v>
          </cell>
          <cell r="D942">
            <v>18173751.967</v>
          </cell>
          <cell r="E942">
            <v>20241358.232999999</v>
          </cell>
          <cell r="F942">
            <v>20781662.474999998</v>
          </cell>
          <cell r="G942">
            <v>20681686.498</v>
          </cell>
          <cell r="H942">
            <v>20483011.649</v>
          </cell>
          <cell r="I942">
            <v>21557561.48251</v>
          </cell>
          <cell r="J942">
            <v>20887628.501999997</v>
          </cell>
          <cell r="K942">
            <v>18476892.624000002</v>
          </cell>
          <cell r="L942">
            <v>19067224</v>
          </cell>
          <cell r="M942">
            <v>0</v>
          </cell>
          <cell r="N942">
            <v>0</v>
          </cell>
        </row>
        <row r="943">
          <cell r="A943" t="str">
            <v xml:space="preserve">     - des Banques de dépôts</v>
          </cell>
          <cell r="B943">
            <v>73165.319000000003</v>
          </cell>
          <cell r="C943">
            <v>116153.053</v>
          </cell>
          <cell r="D943">
            <v>225834.09299999999</v>
          </cell>
          <cell r="E943">
            <v>266281.26400000002</v>
          </cell>
          <cell r="F943">
            <v>267932.29200000002</v>
          </cell>
          <cell r="G943">
            <v>322493.77</v>
          </cell>
          <cell r="H943">
            <v>360146.26</v>
          </cell>
          <cell r="I943">
            <v>454822.87900000002</v>
          </cell>
          <cell r="J943">
            <v>530137.57499999995</v>
          </cell>
          <cell r="K943">
            <v>648342</v>
          </cell>
          <cell r="L943">
            <v>850853</v>
          </cell>
          <cell r="M943">
            <v>0</v>
          </cell>
          <cell r="N943">
            <v>0</v>
          </cell>
        </row>
        <row r="944">
          <cell r="A944" t="str">
            <v xml:space="preserve">     - de la Banque Centrale du Congo</v>
          </cell>
          <cell r="B944">
            <v>16414919.395</v>
          </cell>
          <cell r="C944">
            <v>16552121.526000001</v>
          </cell>
          <cell r="D944">
            <v>18173751.967</v>
          </cell>
          <cell r="E944">
            <v>20241358.232999999</v>
          </cell>
          <cell r="F944">
            <v>20781662.474999998</v>
          </cell>
          <cell r="G944">
            <v>20681686.498</v>
          </cell>
          <cell r="H944">
            <v>20483011.649</v>
          </cell>
          <cell r="I944">
            <v>21557561.48251</v>
          </cell>
          <cell r="J944">
            <v>20887628.501999997</v>
          </cell>
          <cell r="K944">
            <v>18476892.624000002</v>
          </cell>
          <cell r="L944">
            <v>19067224</v>
          </cell>
          <cell r="M944">
            <v>19745446</v>
          </cell>
          <cell r="N944">
            <v>20141889</v>
          </cell>
        </row>
        <row r="945">
          <cell r="A945" t="str">
            <v>II. Dépôts de l'Etat auprès :</v>
          </cell>
          <cell r="B945">
            <v>2758354.898</v>
          </cell>
          <cell r="C945">
            <v>2888528.3989999997</v>
          </cell>
          <cell r="D945">
            <v>2989908.2760000001</v>
          </cell>
          <cell r="E945">
            <v>3219034.4689999996</v>
          </cell>
          <cell r="F945">
            <v>2630405.9720000005</v>
          </cell>
          <cell r="G945">
            <v>3832628.2910000002</v>
          </cell>
          <cell r="H945">
            <v>3155573.4440000001</v>
          </cell>
          <cell r="I945">
            <v>3335650.7114599999</v>
          </cell>
          <cell r="J945">
            <v>3715146.2080000001</v>
          </cell>
          <cell r="K945">
            <v>4701866.3440000005</v>
          </cell>
          <cell r="L945">
            <v>8143587</v>
          </cell>
          <cell r="M945">
            <v>0</v>
          </cell>
          <cell r="N945">
            <v>0</v>
          </cell>
        </row>
        <row r="946">
          <cell r="A946" t="str">
            <v>Variation de la Masse monétaire</v>
          </cell>
          <cell r="C946">
            <v>100</v>
          </cell>
          <cell r="D946">
            <v>100</v>
          </cell>
          <cell r="E946">
            <v>100</v>
          </cell>
          <cell r="F946">
            <v>100</v>
          </cell>
          <cell r="G946">
            <v>100</v>
          </cell>
          <cell r="H946">
            <v>100</v>
          </cell>
          <cell r="I946">
            <v>99.999999999999972</v>
          </cell>
          <cell r="J946">
            <v>100</v>
          </cell>
          <cell r="K946">
            <v>100</v>
          </cell>
          <cell r="L946">
            <v>100</v>
          </cell>
          <cell r="M946">
            <v>100</v>
          </cell>
          <cell r="N946">
            <v>100</v>
          </cell>
        </row>
        <row r="947">
          <cell r="A947" t="str">
            <v xml:space="preserve">     - de la Banque Centrale du Congo</v>
          </cell>
          <cell r="B947">
            <v>2395204.452</v>
          </cell>
          <cell r="C947">
            <v>2428168.7489999998</v>
          </cell>
          <cell r="D947">
            <v>2597503.307</v>
          </cell>
          <cell r="E947">
            <v>2575959.0349999997</v>
          </cell>
          <cell r="F947">
            <v>1816773.6390000004</v>
          </cell>
          <cell r="G947">
            <v>2006284.4200000002</v>
          </cell>
          <cell r="H947">
            <v>1775796.0460000003</v>
          </cell>
          <cell r="I947">
            <v>2039461.2044599997</v>
          </cell>
          <cell r="J947">
            <v>2306698.446</v>
          </cell>
          <cell r="K947">
            <v>3146213.3440000005</v>
          </cell>
          <cell r="L947">
            <v>6391729</v>
          </cell>
          <cell r="M947">
            <v>0</v>
          </cell>
          <cell r="N947">
            <v>0</v>
          </cell>
        </row>
        <row r="948">
          <cell r="A948" t="str">
            <v xml:space="preserve">     - des Banques de dépôts</v>
          </cell>
          <cell r="B948">
            <v>363150.446</v>
          </cell>
          <cell r="C948">
            <v>460359.65</v>
          </cell>
          <cell r="D948">
            <v>392404.96899999998</v>
          </cell>
          <cell r="E948">
            <v>643075.43400000001</v>
          </cell>
          <cell r="F948">
            <v>813632.33299999998</v>
          </cell>
          <cell r="G948">
            <v>1826343.871</v>
          </cell>
          <cell r="H948">
            <v>1379777.398</v>
          </cell>
          <cell r="I948">
            <v>1296189.507</v>
          </cell>
          <cell r="J948">
            <v>1408447.7620000001</v>
          </cell>
          <cell r="K948">
            <v>1555653</v>
          </cell>
          <cell r="L948">
            <v>1751858</v>
          </cell>
          <cell r="M948">
            <v>0</v>
          </cell>
          <cell r="N948">
            <v>0</v>
          </cell>
        </row>
        <row r="949">
          <cell r="A949" t="str">
            <v xml:space="preserve">     - de la Banque Centrale du Congo</v>
          </cell>
          <cell r="B949">
            <v>2395204.452</v>
          </cell>
          <cell r="C949">
            <v>2428168.7489999998</v>
          </cell>
          <cell r="D949">
            <v>2597503.307</v>
          </cell>
          <cell r="E949">
            <v>2575959.0349999997</v>
          </cell>
          <cell r="F949">
            <v>1816773.6390000004</v>
          </cell>
          <cell r="G949">
            <v>2006284.4200000002</v>
          </cell>
          <cell r="H949">
            <v>1775796.0460000003</v>
          </cell>
          <cell r="I949">
            <v>2039461.2044599997</v>
          </cell>
          <cell r="J949">
            <v>2306698.446</v>
          </cell>
          <cell r="K949">
            <v>3146213.3440000005</v>
          </cell>
          <cell r="L949">
            <v>6391729</v>
          </cell>
          <cell r="M949">
            <v>15302396</v>
          </cell>
          <cell r="N949">
            <v>6815153</v>
          </cell>
        </row>
        <row r="950">
          <cell r="A950" t="str">
            <v xml:space="preserve">     - des Banques de dépôts</v>
          </cell>
          <cell r="B950">
            <v>363150.446</v>
          </cell>
          <cell r="C950">
            <v>460359.65</v>
          </cell>
          <cell r="D950">
            <v>392404.96899999998</v>
          </cell>
          <cell r="E950">
            <v>643075.43400000001</v>
          </cell>
          <cell r="F950">
            <v>813632.33299999998</v>
          </cell>
          <cell r="G950">
            <v>1826343.871</v>
          </cell>
          <cell r="H950">
            <v>1379777.398</v>
          </cell>
          <cell r="I950">
            <v>1296189.507</v>
          </cell>
          <cell r="J950">
            <v>1408447.7620000001</v>
          </cell>
          <cell r="K950">
            <v>1555653</v>
          </cell>
          <cell r="L950">
            <v>1751858</v>
          </cell>
          <cell r="M950">
            <v>2397916</v>
          </cell>
          <cell r="N950">
            <v>2091704</v>
          </cell>
        </row>
        <row r="951">
          <cell r="A951" t="str">
            <v>III. Endettement (I - II)</v>
          </cell>
          <cell r="B951">
            <v>13729729.816</v>
          </cell>
          <cell r="C951">
            <v>13779746.18</v>
          </cell>
          <cell r="D951">
            <v>15409677.783999998</v>
          </cell>
          <cell r="E951">
            <v>17288605.027999997</v>
          </cell>
          <cell r="F951">
            <v>18419188.794999998</v>
          </cell>
          <cell r="G951">
            <v>17171551.976999998</v>
          </cell>
          <cell r="H951">
            <v>17687584.465000004</v>
          </cell>
          <cell r="I951">
            <v>18676733.650049999</v>
          </cell>
          <cell r="J951">
            <v>17702619.868999995</v>
          </cell>
          <cell r="K951">
            <v>14423368.280000001</v>
          </cell>
          <cell r="L951">
            <v>11774490</v>
          </cell>
          <cell r="M951">
            <v>0</v>
          </cell>
          <cell r="N951">
            <v>0</v>
          </cell>
        </row>
        <row r="952">
          <cell r="A952" t="str">
            <v xml:space="preserve">       Monnaie fiduciaire</v>
          </cell>
          <cell r="C952">
            <v>106.374003731591</v>
          </cell>
          <cell r="D952">
            <v>102.95417448765801</v>
          </cell>
          <cell r="E952">
            <v>75.584670657424923</v>
          </cell>
          <cell r="F952">
            <v>125.91088558853365</v>
          </cell>
          <cell r="G952">
            <v>8.710551787650985</v>
          </cell>
          <cell r="H952">
            <v>112.95513014262639</v>
          </cell>
          <cell r="I952">
            <v>-107.84121813575294</v>
          </cell>
          <cell r="J952">
            <v>-4.0674707072804273</v>
          </cell>
          <cell r="K952">
            <v>-197.17453430833382</v>
          </cell>
          <cell r="L952">
            <v>61.755849288002132</v>
          </cell>
          <cell r="M952">
            <v>-7.5401597763061279</v>
          </cell>
          <cell r="N952">
            <v>136.52459725918271</v>
          </cell>
        </row>
        <row r="953">
          <cell r="A953" t="str">
            <v>III. Endettement (I - II)</v>
          </cell>
          <cell r="B953">
            <v>13729729.816</v>
          </cell>
          <cell r="C953">
            <v>13779746.18</v>
          </cell>
          <cell r="D953">
            <v>15409677.783999998</v>
          </cell>
          <cell r="E953">
            <v>17288605.027999997</v>
          </cell>
          <cell r="F953">
            <v>18419188.794999998</v>
          </cell>
          <cell r="G953">
            <v>17171551.976999998</v>
          </cell>
          <cell r="H953">
            <v>17687584.465000004</v>
          </cell>
          <cell r="I953">
            <v>18676733.650049999</v>
          </cell>
          <cell r="J953">
            <v>17702619.868999995</v>
          </cell>
          <cell r="K953">
            <v>14423368.280000001</v>
          </cell>
          <cell r="L953">
            <v>11774490</v>
          </cell>
          <cell r="M953">
            <v>3235679</v>
          </cell>
          <cell r="N953">
            <v>12488373</v>
          </cell>
        </row>
        <row r="955">
          <cell r="A955" t="str">
            <v xml:space="preserve">    2. Crédits intérieurs</v>
          </cell>
          <cell r="C955">
            <v>-6.088735142670032</v>
          </cell>
          <cell r="D955">
            <v>102.6229389405466</v>
          </cell>
          <cell r="E955">
            <v>64.279036894132005</v>
          </cell>
          <cell r="F955">
            <v>71.819258518497705</v>
          </cell>
          <cell r="G955">
            <v>10.371417036326273</v>
          </cell>
          <cell r="H955">
            <v>131.09800857647261</v>
          </cell>
          <cell r="I955">
            <v>7.5744950922906966</v>
          </cell>
          <cell r="J955">
            <v>21.486598457814768</v>
          </cell>
          <cell r="K955">
            <v>-569.96824571067305</v>
          </cell>
          <cell r="L955">
            <v>-133.95806074254466</v>
          </cell>
          <cell r="M955">
            <v>-728.70752695366775</v>
          </cell>
          <cell r="N955">
            <v>252.09390725631297</v>
          </cell>
        </row>
        <row r="956">
          <cell r="A956" t="str">
            <v xml:space="preserve"> </v>
          </cell>
        </row>
        <row r="957">
          <cell r="A957">
            <v>37224.819686689814</v>
          </cell>
          <cell r="C957">
            <v>2.5492149008622156</v>
          </cell>
          <cell r="D957">
            <v>86.586951577239617</v>
          </cell>
          <cell r="E957">
            <v>47.805953727294359</v>
          </cell>
          <cell r="F957">
            <v>53.938897298227538</v>
          </cell>
          <cell r="G957">
            <v>-4.1151380502787926</v>
          </cell>
          <cell r="H957">
            <v>17.144401296729793</v>
          </cell>
          <cell r="I957">
            <v>-38.378824377028593</v>
          </cell>
          <cell r="J957">
            <v>-17.297339471024348</v>
          </cell>
          <cell r="K957">
            <v>-745.62892032064565</v>
          </cell>
          <cell r="L957">
            <v>-174.3588173273923</v>
          </cell>
          <cell r="M957">
            <v>-751.76310354117402</v>
          </cell>
          <cell r="N957">
            <v>290.19274164841073</v>
          </cell>
        </row>
        <row r="958">
          <cell r="A958" t="str">
            <v xml:space="preserve"> </v>
          </cell>
          <cell r="C958">
            <v>-8.637950043532248</v>
          </cell>
          <cell r="D958">
            <v>16.03598736330699</v>
          </cell>
          <cell r="E958">
            <v>16.47308316683765</v>
          </cell>
          <cell r="F958">
            <v>17.880361220270167</v>
          </cell>
          <cell r="G958">
            <v>14.486555086605065</v>
          </cell>
          <cell r="H958">
            <v>113.95360727974281</v>
          </cell>
          <cell r="I958">
            <v>45.95331946931929</v>
          </cell>
          <cell r="J958">
            <v>38.783937928839116</v>
          </cell>
          <cell r="K958">
            <v>175.6606746099726</v>
          </cell>
          <cell r="L958">
            <v>40.400756584847628</v>
          </cell>
          <cell r="M958">
            <v>23.055576587506316</v>
          </cell>
          <cell r="N958">
            <v>-38.098834392097764</v>
          </cell>
        </row>
        <row r="959">
          <cell r="A959">
            <v>37558.878196064812</v>
          </cell>
          <cell r="C959">
            <v>-6.088735142670032</v>
          </cell>
          <cell r="D959">
            <v>102.6229389405466</v>
          </cell>
          <cell r="E959">
            <v>64.279036894132005</v>
          </cell>
          <cell r="F959">
            <v>71.819258518497705</v>
          </cell>
          <cell r="G959">
            <v>10.371417036326273</v>
          </cell>
          <cell r="H959">
            <v>131.09800857647261</v>
          </cell>
          <cell r="I959">
            <v>7.5744950922906966</v>
          </cell>
          <cell r="J959">
            <v>21.486598457814768</v>
          </cell>
          <cell r="K959">
            <v>-569.96824571067305</v>
          </cell>
          <cell r="L959">
            <v>-133.95806074254466</v>
          </cell>
          <cell r="M959">
            <v>-728.70752695366775</v>
          </cell>
          <cell r="N959">
            <v>252.09390725631297</v>
          </cell>
        </row>
        <row r="960">
          <cell r="A960" t="str">
            <v xml:space="preserve">     3. Comptes du Capital</v>
          </cell>
          <cell r="C960">
            <v>17.793135267745878</v>
          </cell>
          <cell r="D960">
            <v>-54.100501878443715</v>
          </cell>
          <cell r="E960">
            <v>-6.3607043519154267</v>
          </cell>
          <cell r="F960">
            <v>44.811972258325738</v>
          </cell>
          <cell r="G960">
            <v>-106.18535875270166</v>
          </cell>
          <cell r="H960">
            <v>33.944406046891089</v>
          </cell>
          <cell r="I960">
            <v>-338.44237939084769</v>
          </cell>
          <cell r="J960">
            <v>-109.15889312850567</v>
          </cell>
          <cell r="K960">
            <v>-158.20757507693079</v>
          </cell>
          <cell r="L960">
            <v>-2.0231976076376075</v>
          </cell>
          <cell r="M960">
            <v>-2.8832544781922196</v>
          </cell>
          <cell r="N960">
            <v>253.2120816756655</v>
          </cell>
        </row>
        <row r="961">
          <cell r="A961" t="str">
            <v xml:space="preserve">          - Créances nettes sur l'Etat</v>
          </cell>
          <cell r="C961">
            <v>2.5492149008622156</v>
          </cell>
          <cell r="D961">
            <v>86.586951577239617</v>
          </cell>
          <cell r="E961">
            <v>47.805953727294359</v>
          </cell>
          <cell r="F961">
            <v>53.938897298227538</v>
          </cell>
          <cell r="G961">
            <v>-4.1151380502787926</v>
          </cell>
          <cell r="H961">
            <v>17.144401296729793</v>
          </cell>
          <cell r="I961">
            <v>-38.378824377028593</v>
          </cell>
          <cell r="J961">
            <v>-17.297339471024348</v>
          </cell>
          <cell r="K961">
            <v>-745.62892032064565</v>
          </cell>
          <cell r="L961">
            <v>-174.3588173273923</v>
          </cell>
          <cell r="M961">
            <v>-751.76310354117402</v>
          </cell>
          <cell r="N961">
            <v>290.19274164841073</v>
          </cell>
        </row>
        <row r="962">
          <cell r="A962" t="str">
            <v xml:space="preserve">    4.Comptes de Réevaluation</v>
          </cell>
          <cell r="C962">
            <v>6.9152863219563683E-4</v>
          </cell>
          <cell r="D962">
            <v>0.37982636051671448</v>
          </cell>
          <cell r="E962">
            <v>-6.8811594017323081</v>
          </cell>
          <cell r="F962">
            <v>4.9302024082509579</v>
          </cell>
          <cell r="G962">
            <v>326.27377313149753</v>
          </cell>
          <cell r="H962">
            <v>-402.86773044081787</v>
          </cell>
          <cell r="I962">
            <v>852.76587263101464</v>
          </cell>
          <cell r="J962">
            <v>414.703239837924</v>
          </cell>
          <cell r="K962">
            <v>787.85065806779528</v>
          </cell>
          <cell r="L962">
            <v>-6.1956133057699265</v>
          </cell>
          <cell r="M962">
            <v>44.756294471570769</v>
          </cell>
          <cell r="N962">
            <v>-109.77755753944297</v>
          </cell>
        </row>
        <row r="964">
          <cell r="A964" t="str">
            <v xml:space="preserve">    5. Fonds de contrepartie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-5.8199751297003249E-9</v>
          </cell>
          <cell r="J964">
            <v>0</v>
          </cell>
          <cell r="K964">
            <v>-3.4106665808525021E-8</v>
          </cell>
          <cell r="L964">
            <v>4.6076549855350304E-7</v>
          </cell>
          <cell r="M964">
            <v>0</v>
          </cell>
          <cell r="N964">
            <v>0</v>
          </cell>
        </row>
        <row r="966">
          <cell r="A966" t="str">
            <v xml:space="preserve">    3 . Autres postes nets</v>
          </cell>
          <cell r="C966">
            <v>90.804440013199311</v>
          </cell>
          <cell r="D966">
            <v>42.295104086879697</v>
          </cell>
          <cell r="E966">
            <v>19.73101162258958</v>
          </cell>
          <cell r="F966">
            <v>-16.782178414892424</v>
          </cell>
          <cell r="G966">
            <v>300.69484810928122</v>
          </cell>
          <cell r="H966">
            <v>-289.73733943357217</v>
          </cell>
          <cell r="I966">
            <v>771.255169362218</v>
          </cell>
          <cell r="J966">
            <v>392.29218994403647</v>
          </cell>
          <cell r="K966">
            <v>793.59563373369758</v>
          </cell>
          <cell r="L966">
            <v>422.07292914689828</v>
          </cell>
          <cell r="M966">
            <v>186.97075639307903</v>
          </cell>
          <cell r="N966">
            <v>-297.66995717375039</v>
          </cell>
        </row>
        <row r="968">
          <cell r="A968" t="str">
            <v xml:space="preserve"> 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-5.8199751297003249E-9</v>
          </cell>
          <cell r="J968">
            <v>0</v>
          </cell>
          <cell r="K968">
            <v>-3.4106665808525021E-8</v>
          </cell>
          <cell r="L968">
            <v>4.6076549855350304E-7</v>
          </cell>
          <cell r="M968">
            <v>0</v>
          </cell>
          <cell r="N968">
            <v>0</v>
          </cell>
        </row>
        <row r="969">
          <cell r="A969">
            <v>37764.390876041667</v>
          </cell>
        </row>
        <row r="970">
          <cell r="A970" t="str">
            <v xml:space="preserve">    3 . Autres postes nets</v>
          </cell>
          <cell r="C970">
            <v>90.804440013199311</v>
          </cell>
          <cell r="D970">
            <v>42.295104086879697</v>
          </cell>
          <cell r="E970">
            <v>19.73101162258958</v>
          </cell>
          <cell r="F970">
            <v>-16.782178414892424</v>
          </cell>
          <cell r="G970">
            <v>300.69484810928122</v>
          </cell>
          <cell r="H970">
            <v>-289.73733943357217</v>
          </cell>
          <cell r="I970">
            <v>771.255169362218</v>
          </cell>
          <cell r="J970">
            <v>392.29218994403647</v>
          </cell>
          <cell r="K970">
            <v>793.59563373369758</v>
          </cell>
          <cell r="L970">
            <v>422.07292914689828</v>
          </cell>
          <cell r="M970">
            <v>186.97075639307903</v>
          </cell>
          <cell r="N970">
            <v>-297.66995717375039</v>
          </cell>
        </row>
        <row r="972">
          <cell r="A972" t="str">
            <v/>
          </cell>
        </row>
        <row r="973">
          <cell r="A973">
            <v>37609.873506944445</v>
          </cell>
        </row>
        <row r="1001">
          <cell r="A1001" t="str">
            <v>BANQUE  CENTRALE  DU CONGO</v>
          </cell>
        </row>
        <row r="1002">
          <cell r="A1002" t="str">
            <v>DIRECTION DES ETUDES</v>
          </cell>
        </row>
        <row r="1003">
          <cell r="A1003" t="str">
            <v>BANQUE  CENTRALE  DU CONGO</v>
          </cell>
          <cell r="B1003" t="str">
            <v xml:space="preserve">   VARIATION DE L'ENDETTEMENT  NET DE L'ETAT</v>
          </cell>
        </row>
        <row r="1004">
          <cell r="A1004" t="str">
            <v>DIRECTION DES ETUDES</v>
          </cell>
          <cell r="B1004" t="str">
            <v>( en millions de ZRN )</v>
          </cell>
        </row>
        <row r="1005">
          <cell r="B1005" t="str">
            <v xml:space="preserve">   VARIATION DE L'ENDETTEMENT  NET DE L'ETAT</v>
          </cell>
        </row>
        <row r="1006">
          <cell r="B1006">
            <v>2000</v>
          </cell>
          <cell r="E1006">
            <v>2001</v>
          </cell>
          <cell r="F1006" t="str">
            <v xml:space="preserve"> </v>
          </cell>
        </row>
        <row r="1007">
          <cell r="B1007" t="str">
            <v>DECEMBRE</v>
          </cell>
          <cell r="C1007" t="str">
            <v>JANVIER</v>
          </cell>
          <cell r="D1007" t="str">
            <v>FEVRIER</v>
          </cell>
          <cell r="E1007" t="str">
            <v>MARS</v>
          </cell>
          <cell r="F1007" t="str">
            <v>AVRIL</v>
          </cell>
          <cell r="G1007" t="str">
            <v>MAI</v>
          </cell>
          <cell r="H1007" t="str">
            <v>JUIN</v>
          </cell>
          <cell r="I1007" t="str">
            <v>JUILLET</v>
          </cell>
          <cell r="J1007" t="str">
            <v>AOÛT</v>
          </cell>
          <cell r="K1007" t="str">
            <v>SEPTEMBRE</v>
          </cell>
          <cell r="L1007" t="str">
            <v>OCTOBRE</v>
          </cell>
          <cell r="M1007" t="str">
            <v>NOVEMBRE</v>
          </cell>
          <cell r="N1007" t="str">
            <v>DÉCEMBRE</v>
          </cell>
        </row>
        <row r="1008">
          <cell r="B1008">
            <v>2000</v>
          </cell>
          <cell r="E1008">
            <v>2001</v>
          </cell>
          <cell r="F1008" t="str">
            <v xml:space="preserve"> </v>
          </cell>
        </row>
        <row r="1009">
          <cell r="B1009" t="str">
            <v>DECEMBRE</v>
          </cell>
          <cell r="C1009" t="str">
            <v>JANVIER</v>
          </cell>
          <cell r="D1009" t="str">
            <v>FEVRIER</v>
          </cell>
          <cell r="E1009" t="str">
            <v>MARS</v>
          </cell>
          <cell r="F1009" t="str">
            <v>AVRIL</v>
          </cell>
          <cell r="G1009" t="str">
            <v>MAI</v>
          </cell>
          <cell r="H1009" t="str">
            <v>JUIN</v>
          </cell>
          <cell r="I1009" t="str">
            <v>JUILLET</v>
          </cell>
          <cell r="J1009" t="str">
            <v>AOÛT</v>
          </cell>
          <cell r="K1009" t="str">
            <v>SEPTEMBRE</v>
          </cell>
          <cell r="L1009" t="str">
            <v>OCTOBRE</v>
          </cell>
          <cell r="M1009" t="str">
            <v>NOVEMBRE</v>
          </cell>
          <cell r="N1009" t="str">
            <v>DÉCEMBRE</v>
          </cell>
        </row>
        <row r="1010">
          <cell r="A1010" t="str">
            <v>I. Endettement brut auprès:</v>
          </cell>
          <cell r="C1010">
            <v>180189.86500000098</v>
          </cell>
          <cell r="D1010">
            <v>1731311.4809999997</v>
          </cell>
          <cell r="E1010">
            <v>2108053.436999999</v>
          </cell>
          <cell r="F1010">
            <v>541955.26999999862</v>
          </cell>
          <cell r="G1010">
            <v>-45414.49899999809</v>
          </cell>
          <cell r="H1010">
            <v>-161022.35899999947</v>
          </cell>
          <cell r="I1010">
            <v>1169226.4525100002</v>
          </cell>
          <cell r="J1010">
            <v>-594618.28451000387</v>
          </cell>
          <cell r="K1010">
            <v>16983458.016300004</v>
          </cell>
          <cell r="L1010">
            <v>792842.3759999983</v>
          </cell>
          <cell r="M1010">
            <v>-19918077</v>
          </cell>
          <cell r="N1010">
            <v>0</v>
          </cell>
        </row>
        <row r="1012">
          <cell r="A1012" t="str">
            <v xml:space="preserve">     - de la  Banque Centrale du Congo</v>
          </cell>
          <cell r="C1012">
            <v>137202.13100000098</v>
          </cell>
          <cell r="D1012">
            <v>1621630.4409999996</v>
          </cell>
          <cell r="E1012">
            <v>2067606.2659999989</v>
          </cell>
          <cell r="F1012">
            <v>540304.24199999869</v>
          </cell>
          <cell r="G1012">
            <v>-99975.976999998093</v>
          </cell>
          <cell r="H1012">
            <v>-198674.84899999946</v>
          </cell>
          <cell r="I1012">
            <v>1074549.8335100003</v>
          </cell>
          <cell r="J1012">
            <v>-669932.98051000386</v>
          </cell>
          <cell r="K1012">
            <v>16388129.773800002</v>
          </cell>
          <cell r="L1012">
            <v>590331.3759999983</v>
          </cell>
          <cell r="M1012">
            <v>-19067224</v>
          </cell>
          <cell r="N1012">
            <v>0</v>
          </cell>
        </row>
        <row r="1013">
          <cell r="A1013" t="str">
            <v xml:space="preserve">     - des  Banques de dépôts</v>
          </cell>
          <cell r="C1013">
            <v>42987.733999999997</v>
          </cell>
          <cell r="D1013">
            <v>109681.04</v>
          </cell>
          <cell r="E1013">
            <v>40447.171000000031</v>
          </cell>
          <cell r="F1013">
            <v>1651.0279999999912</v>
          </cell>
          <cell r="G1013">
            <v>54561.478000000003</v>
          </cell>
          <cell r="H1013">
            <v>37652.489999999991</v>
          </cell>
          <cell r="I1013">
            <v>94676.619000000006</v>
          </cell>
          <cell r="J1013">
            <v>75314.695999999938</v>
          </cell>
          <cell r="K1013">
            <v>595328.24250000005</v>
          </cell>
          <cell r="L1013">
            <v>202511</v>
          </cell>
          <cell r="M1013">
            <v>-850853</v>
          </cell>
          <cell r="N1013">
            <v>0</v>
          </cell>
        </row>
        <row r="1014">
          <cell r="A1014" t="str">
            <v xml:space="preserve">     - de la  Banque Centrale du Congo</v>
          </cell>
          <cell r="C1014">
            <v>137202.13100000098</v>
          </cell>
          <cell r="D1014">
            <v>1621630.4409999996</v>
          </cell>
          <cell r="E1014">
            <v>2067606.2659999989</v>
          </cell>
          <cell r="F1014">
            <v>540304.24199999869</v>
          </cell>
          <cell r="G1014">
            <v>-99975.976999998093</v>
          </cell>
          <cell r="H1014">
            <v>-198674.84899999946</v>
          </cell>
          <cell r="I1014">
            <v>1074549.8335100003</v>
          </cell>
          <cell r="J1014">
            <v>-669932.98051000386</v>
          </cell>
          <cell r="K1014">
            <v>16388129.773800002</v>
          </cell>
          <cell r="L1014">
            <v>590331.3759999983</v>
          </cell>
          <cell r="M1014">
            <v>678222</v>
          </cell>
          <cell r="N1014">
            <v>396443</v>
          </cell>
        </row>
        <row r="1015">
          <cell r="A1015" t="str">
            <v>II. Dépôts de l'Etat auprès :</v>
          </cell>
          <cell r="C1015">
            <v>130173.50099999981</v>
          </cell>
          <cell r="D1015">
            <v>101379.87700000015</v>
          </cell>
          <cell r="E1015">
            <v>229126.19299999968</v>
          </cell>
          <cell r="F1015">
            <v>-588628.49699999928</v>
          </cell>
          <cell r="G1015">
            <v>1202222.3189999997</v>
          </cell>
          <cell r="H1015">
            <v>-677054.84699999983</v>
          </cell>
          <cell r="I1015">
            <v>180077.2674599993</v>
          </cell>
          <cell r="J1015">
            <v>379495.49654000043</v>
          </cell>
          <cell r="K1015">
            <v>4330351.7232000008</v>
          </cell>
          <cell r="L1015">
            <v>3441720.6559999995</v>
          </cell>
          <cell r="M1015">
            <v>-8143587</v>
          </cell>
          <cell r="N1015">
            <v>0</v>
          </cell>
        </row>
        <row r="1016">
          <cell r="A1016" t="str">
            <v>BANQUE  CENTRALE  DU CONGO</v>
          </cell>
        </row>
        <row r="1017">
          <cell r="A1017" t="str">
            <v xml:space="preserve">     - de la Banque Centrale du Congo</v>
          </cell>
          <cell r="C1017">
            <v>32964.296999999788</v>
          </cell>
          <cell r="D1017">
            <v>169334.55800000019</v>
          </cell>
          <cell r="E1017">
            <v>-21544.272000000346</v>
          </cell>
          <cell r="F1017">
            <v>-759185.39599999925</v>
          </cell>
          <cell r="G1017">
            <v>189510.78099999973</v>
          </cell>
          <cell r="H1017">
            <v>-230488.37399999984</v>
          </cell>
          <cell r="I1017">
            <v>263665.15845999937</v>
          </cell>
          <cell r="J1017">
            <v>267237.24154000031</v>
          </cell>
          <cell r="K1017">
            <v>2915543.4994000006</v>
          </cell>
          <cell r="L1017">
            <v>3245515.6559999995</v>
          </cell>
          <cell r="M1017">
            <v>-6391729</v>
          </cell>
          <cell r="N1017">
            <v>0</v>
          </cell>
        </row>
        <row r="1018">
          <cell r="A1018" t="str">
            <v xml:space="preserve">     - des Banques de dépôts</v>
          </cell>
          <cell r="B1018" t="str">
            <v>ENCOURS DE L' ENDETTEMENT NET DE L'ETAT AUPRES DES INSTITUTIONS MONETAIRES</v>
          </cell>
          <cell r="C1018">
            <v>97209.204000000027</v>
          </cell>
          <cell r="D1018">
            <v>-67954.681000000041</v>
          </cell>
          <cell r="E1018">
            <v>250670.46500000003</v>
          </cell>
          <cell r="F1018">
            <v>170556.89899999998</v>
          </cell>
          <cell r="G1018">
            <v>1012711.5380000001</v>
          </cell>
          <cell r="H1018">
            <v>-446566.473</v>
          </cell>
          <cell r="I1018">
            <v>-83587.891000000061</v>
          </cell>
          <cell r="J1018">
            <v>112258.25500000012</v>
          </cell>
          <cell r="K1018">
            <v>1414808.2238</v>
          </cell>
          <cell r="L1018">
            <v>196205</v>
          </cell>
          <cell r="M1018">
            <v>-1751858</v>
          </cell>
          <cell r="N1018">
            <v>0</v>
          </cell>
        </row>
        <row r="1019">
          <cell r="A1019" t="str">
            <v xml:space="preserve">     - de la Banque Centrale du Congo</v>
          </cell>
          <cell r="C1019">
            <v>32964.296999999788</v>
          </cell>
          <cell r="D1019">
            <v>169334.55800000019</v>
          </cell>
          <cell r="E1019">
            <v>-21544.272000000346</v>
          </cell>
          <cell r="F1019">
            <v>-759185.39599999925</v>
          </cell>
          <cell r="G1019">
            <v>189510.78099999973</v>
          </cell>
          <cell r="H1019">
            <v>-230488.37399999984</v>
          </cell>
          <cell r="I1019">
            <v>263665.15845999937</v>
          </cell>
          <cell r="J1019">
            <v>267237.24154000031</v>
          </cell>
          <cell r="K1019">
            <v>2915543.4994000006</v>
          </cell>
          <cell r="L1019">
            <v>3245515.6559999995</v>
          </cell>
          <cell r="M1019">
            <v>8910667</v>
          </cell>
          <cell r="N1019">
            <v>-8487243</v>
          </cell>
        </row>
        <row r="1020">
          <cell r="A1020" t="str">
            <v xml:space="preserve">     - des Banques de dépôts</v>
          </cell>
          <cell r="C1020">
            <v>97209.204000000027</v>
          </cell>
          <cell r="D1020">
            <v>-67954.681000000041</v>
          </cell>
          <cell r="E1020">
            <v>250670.46500000003</v>
          </cell>
          <cell r="F1020">
            <v>170556.89899999998</v>
          </cell>
          <cell r="G1020">
            <v>1012711.5380000001</v>
          </cell>
          <cell r="H1020">
            <v>-446566.473</v>
          </cell>
          <cell r="I1020">
            <v>-83587.891000000061</v>
          </cell>
          <cell r="J1020">
            <v>112258.25500000012</v>
          </cell>
          <cell r="K1020">
            <v>1414808.2238</v>
          </cell>
          <cell r="L1020">
            <v>196205</v>
          </cell>
          <cell r="M1020">
            <v>646058</v>
          </cell>
          <cell r="N1020">
            <v>-306212</v>
          </cell>
        </row>
        <row r="1021">
          <cell r="A1021" t="str">
            <v>III. Endettement (I - II)</v>
          </cell>
          <cell r="B1021">
            <v>2000</v>
          </cell>
          <cell r="C1021">
            <v>50016.364000001166</v>
          </cell>
          <cell r="D1021">
            <v>1629931.6039999996</v>
          </cell>
          <cell r="E1021">
            <v>1878927.2439999992</v>
          </cell>
          <cell r="F1021">
            <v>1130583.7669999979</v>
          </cell>
          <cell r="G1021">
            <v>-1247636.8179999976</v>
          </cell>
          <cell r="H1021">
            <v>516032.48800000036</v>
          </cell>
          <cell r="I1021">
            <v>989149.1850500009</v>
          </cell>
          <cell r="J1021">
            <v>-974113.7810500043</v>
          </cell>
          <cell r="K1021">
            <v>12653106.293100003</v>
          </cell>
          <cell r="L1021">
            <v>-2648878.2800000012</v>
          </cell>
          <cell r="M1021">
            <v>-11774490</v>
          </cell>
          <cell r="N1021">
            <v>0</v>
          </cell>
        </row>
        <row r="1022">
          <cell r="B1022" t="str">
            <v>DECEMBRE</v>
          </cell>
          <cell r="C1022" t="str">
            <v>JANVIER</v>
          </cell>
          <cell r="D1022" t="str">
            <v>FEVRIER</v>
          </cell>
          <cell r="E1022" t="str">
            <v>MARS</v>
          </cell>
          <cell r="F1022" t="str">
            <v>AVRIL</v>
          </cell>
          <cell r="G1022" t="str">
            <v>MAI</v>
          </cell>
          <cell r="H1022" t="str">
            <v>JUIN</v>
          </cell>
          <cell r="I1022" t="str">
            <v>JUILLET</v>
          </cell>
          <cell r="J1022" t="str">
            <v>AOUT</v>
          </cell>
          <cell r="K1022" t="str">
            <v>SEPTEMBRE</v>
          </cell>
          <cell r="L1022" t="str">
            <v xml:space="preserve">OCTOBRE </v>
          </cell>
          <cell r="M1022" t="str">
            <v>NOVEMBRE</v>
          </cell>
          <cell r="N1022" t="str">
            <v>DECEMBRE</v>
          </cell>
        </row>
        <row r="1023">
          <cell r="A1023" t="str">
            <v>III. Endettement (I - II)</v>
          </cell>
          <cell r="C1023">
            <v>50016.364000001166</v>
          </cell>
          <cell r="D1023">
            <v>1629931.6039999996</v>
          </cell>
          <cell r="E1023">
            <v>1878927.2439999992</v>
          </cell>
          <cell r="F1023">
            <v>1130583.7669999979</v>
          </cell>
          <cell r="G1023">
            <v>-1247636.8179999976</v>
          </cell>
          <cell r="H1023">
            <v>516032.48800000036</v>
          </cell>
          <cell r="I1023">
            <v>989149.1850500009</v>
          </cell>
          <cell r="J1023">
            <v>-974113.7810500043</v>
          </cell>
          <cell r="K1023">
            <v>12653106.293100003</v>
          </cell>
          <cell r="L1023">
            <v>-2648878.2800000012</v>
          </cell>
          <cell r="M1023">
            <v>-8538811</v>
          </cell>
          <cell r="N1023">
            <v>9252694</v>
          </cell>
        </row>
        <row r="1025">
          <cell r="A1025" t="str">
            <v>I. Endettement brut auprès:</v>
          </cell>
          <cell r="B1025">
            <v>16488084.714</v>
          </cell>
          <cell r="C1025">
            <v>16668274.579</v>
          </cell>
          <cell r="D1025">
            <v>18399586.059999999</v>
          </cell>
          <cell r="E1025">
            <v>20507639.496999998</v>
          </cell>
          <cell r="F1025">
            <v>21049594.766999997</v>
          </cell>
          <cell r="G1025">
            <v>21004180.267999999</v>
          </cell>
          <cell r="H1025">
            <v>20843157.909000002</v>
          </cell>
          <cell r="I1025">
            <v>22012384.361510001</v>
          </cell>
          <cell r="J1025">
            <v>21417766.076999996</v>
          </cell>
          <cell r="K1025">
            <v>19125234.624000002</v>
          </cell>
          <cell r="L1025">
            <v>19918077</v>
          </cell>
          <cell r="M1025">
            <v>20935991</v>
          </cell>
          <cell r="N1025">
            <v>21395230</v>
          </cell>
        </row>
        <row r="1026">
          <cell r="A1026" t="str">
            <v xml:space="preserve"> </v>
          </cell>
          <cell r="B1026" t="str">
            <v>DECEMBRE</v>
          </cell>
          <cell r="C1026" t="str">
            <v>JANVIER</v>
          </cell>
          <cell r="D1026" t="str">
            <v>FEVRIER</v>
          </cell>
          <cell r="E1026" t="str">
            <v>MARS</v>
          </cell>
          <cell r="F1026" t="str">
            <v>AVRIL</v>
          </cell>
          <cell r="G1026" t="str">
            <v>MAI</v>
          </cell>
          <cell r="H1026" t="str">
            <v>JUIN</v>
          </cell>
          <cell r="I1026" t="str">
            <v>JUILLET</v>
          </cell>
          <cell r="J1026" t="str">
            <v>AOUT</v>
          </cell>
          <cell r="K1026" t="str">
            <v>SEPTEMBRE</v>
          </cell>
          <cell r="L1026" t="str">
            <v xml:space="preserve">OCTOBRE </v>
          </cell>
          <cell r="M1026" t="str">
            <v>NOVEMBRE</v>
          </cell>
          <cell r="N1026" t="str">
            <v>DECEMBRE</v>
          </cell>
        </row>
        <row r="1027">
          <cell r="A1027">
            <v>37224.819686689814</v>
          </cell>
          <cell r="B1027">
            <v>16414919.395</v>
          </cell>
          <cell r="C1027">
            <v>16552121.526000001</v>
          </cell>
          <cell r="D1027">
            <v>18173751.967</v>
          </cell>
          <cell r="E1027">
            <v>20241358.232999999</v>
          </cell>
          <cell r="F1027">
            <v>20781662.474999998</v>
          </cell>
          <cell r="G1027">
            <v>20681686.498</v>
          </cell>
          <cell r="H1027">
            <v>20483011.649</v>
          </cell>
          <cell r="I1027">
            <v>21557561.48251</v>
          </cell>
          <cell r="J1027">
            <v>20887628.501999997</v>
          </cell>
          <cell r="K1027">
            <v>18476892.624000002</v>
          </cell>
          <cell r="L1027">
            <v>19067224</v>
          </cell>
          <cell r="M1027">
            <v>19745446</v>
          </cell>
          <cell r="N1027">
            <v>20141889</v>
          </cell>
        </row>
        <row r="1028">
          <cell r="A1028" t="str">
            <v xml:space="preserve"> </v>
          </cell>
          <cell r="B1028">
            <v>73165.319000000003</v>
          </cell>
          <cell r="C1028">
            <v>116153.053</v>
          </cell>
          <cell r="D1028">
            <v>225834.09299999999</v>
          </cell>
          <cell r="E1028">
            <v>266281.26400000002</v>
          </cell>
          <cell r="F1028">
            <v>267932.29200000002</v>
          </cell>
          <cell r="G1028">
            <v>322493.77</v>
          </cell>
          <cell r="H1028">
            <v>360146.26</v>
          </cell>
          <cell r="I1028">
            <v>454822.87900000002</v>
          </cell>
          <cell r="J1028">
            <v>530137.57499999995</v>
          </cell>
          <cell r="K1028">
            <v>648342</v>
          </cell>
          <cell r="L1028">
            <v>850853</v>
          </cell>
          <cell r="M1028">
            <v>1190545</v>
          </cell>
          <cell r="N1028">
            <v>1253341</v>
          </cell>
        </row>
        <row r="1029">
          <cell r="A1029">
            <v>37558.878196064812</v>
          </cell>
          <cell r="B1029">
            <v>16488084.714</v>
          </cell>
          <cell r="C1029">
            <v>16668274.579</v>
          </cell>
          <cell r="D1029">
            <v>18399586.059999999</v>
          </cell>
          <cell r="E1029">
            <v>20507639.496999998</v>
          </cell>
          <cell r="F1029">
            <v>21049594.766999997</v>
          </cell>
          <cell r="G1029">
            <v>21004180.267999999</v>
          </cell>
          <cell r="H1029">
            <v>20843157.909000002</v>
          </cell>
          <cell r="I1029">
            <v>22012384.361510001</v>
          </cell>
          <cell r="J1029">
            <v>21417766.076999996</v>
          </cell>
          <cell r="K1029">
            <v>19125234.624000002</v>
          </cell>
          <cell r="L1029">
            <v>19918077</v>
          </cell>
          <cell r="M1029">
            <v>20935991</v>
          </cell>
          <cell r="N1029">
            <v>21395230</v>
          </cell>
        </row>
        <row r="1030">
          <cell r="A1030" t="str">
            <v>II. Dépôts de l'Etat auprès :</v>
          </cell>
          <cell r="B1030">
            <v>2758354.898</v>
          </cell>
          <cell r="C1030">
            <v>2888528.3989999997</v>
          </cell>
          <cell r="D1030">
            <v>2989908.2760000001</v>
          </cell>
          <cell r="E1030">
            <v>3219034.4689999996</v>
          </cell>
          <cell r="F1030">
            <v>2630405.9720000005</v>
          </cell>
          <cell r="G1030">
            <v>3832628.2910000002</v>
          </cell>
          <cell r="H1030">
            <v>3155573.4440000001</v>
          </cell>
          <cell r="I1030">
            <v>3335650.7114599999</v>
          </cell>
          <cell r="J1030">
            <v>3715146.2080000001</v>
          </cell>
          <cell r="K1030">
            <v>4701866.3440000005</v>
          </cell>
          <cell r="L1030">
            <v>8143587</v>
          </cell>
          <cell r="M1030">
            <v>17700312</v>
          </cell>
          <cell r="N1030">
            <v>8906857</v>
          </cell>
        </row>
        <row r="1031">
          <cell r="A1031" t="str">
            <v xml:space="preserve">     - de la Banque Centrale du Congo</v>
          </cell>
          <cell r="B1031">
            <v>16414919.395</v>
          </cell>
          <cell r="C1031">
            <v>16552121.526000001</v>
          </cell>
          <cell r="D1031">
            <v>18173751.967</v>
          </cell>
          <cell r="E1031">
            <v>20241358.232999999</v>
          </cell>
          <cell r="F1031">
            <v>20781662.474999998</v>
          </cell>
          <cell r="G1031">
            <v>20681686.498</v>
          </cell>
          <cell r="H1031">
            <v>20483011.649</v>
          </cell>
          <cell r="I1031">
            <v>21557561.48251</v>
          </cell>
          <cell r="J1031">
            <v>20887628.501999997</v>
          </cell>
          <cell r="K1031">
            <v>18476892.624000002</v>
          </cell>
          <cell r="L1031">
            <v>19067224</v>
          </cell>
          <cell r="M1031">
            <v>19745446</v>
          </cell>
          <cell r="N1031">
            <v>20141889</v>
          </cell>
        </row>
        <row r="1032">
          <cell r="A1032" t="str">
            <v xml:space="preserve">     - de la Banque Centrale du Congo</v>
          </cell>
          <cell r="B1032">
            <v>2395204.452</v>
          </cell>
          <cell r="C1032">
            <v>2428168.7489999998</v>
          </cell>
          <cell r="D1032">
            <v>2597503.307</v>
          </cell>
          <cell r="E1032">
            <v>2575959.0349999997</v>
          </cell>
          <cell r="F1032">
            <v>1816773.6390000004</v>
          </cell>
          <cell r="G1032">
            <v>2006284.4200000002</v>
          </cell>
          <cell r="H1032">
            <v>1775796.0460000003</v>
          </cell>
          <cell r="I1032">
            <v>2039461.2044599997</v>
          </cell>
          <cell r="J1032">
            <v>2306698.446</v>
          </cell>
          <cell r="K1032">
            <v>3146213.3440000005</v>
          </cell>
          <cell r="L1032">
            <v>6391729</v>
          </cell>
          <cell r="M1032">
            <v>15302396</v>
          </cell>
          <cell r="N1032">
            <v>6815153</v>
          </cell>
        </row>
        <row r="1033">
          <cell r="A1033" t="str">
            <v xml:space="preserve">     - des Banques de dépôts</v>
          </cell>
          <cell r="B1033">
            <v>363150.446</v>
          </cell>
          <cell r="C1033">
            <v>460359.65</v>
          </cell>
          <cell r="D1033">
            <v>392404.96899999998</v>
          </cell>
          <cell r="E1033">
            <v>643075.43400000001</v>
          </cell>
          <cell r="F1033">
            <v>813632.33299999998</v>
          </cell>
          <cell r="G1033">
            <v>1826343.871</v>
          </cell>
          <cell r="H1033">
            <v>1379777.398</v>
          </cell>
          <cell r="I1033">
            <v>1296189.507</v>
          </cell>
          <cell r="J1033">
            <v>1408447.7620000001</v>
          </cell>
          <cell r="K1033">
            <v>1555653</v>
          </cell>
          <cell r="L1033">
            <v>1751858</v>
          </cell>
          <cell r="M1033">
            <v>2397916</v>
          </cell>
          <cell r="N1033">
            <v>2091704</v>
          </cell>
        </row>
        <row r="1034">
          <cell r="A1034" t="str">
            <v>II. Dépôts de l'Etat auprès :</v>
          </cell>
          <cell r="B1034">
            <v>2758354.898</v>
          </cell>
          <cell r="C1034">
            <v>2888528.3989999997</v>
          </cell>
          <cell r="D1034">
            <v>2989908.2760000001</v>
          </cell>
          <cell r="E1034">
            <v>3219034.4689999996</v>
          </cell>
          <cell r="F1034">
            <v>2630405.9720000005</v>
          </cell>
          <cell r="G1034">
            <v>3832628.2910000002</v>
          </cell>
          <cell r="H1034">
            <v>3155573.4440000001</v>
          </cell>
          <cell r="I1034">
            <v>3335650.7114599999</v>
          </cell>
          <cell r="J1034">
            <v>3715146.2080000001</v>
          </cell>
          <cell r="K1034">
            <v>4701866.3440000005</v>
          </cell>
          <cell r="L1034">
            <v>8143587</v>
          </cell>
          <cell r="M1034">
            <v>17700312</v>
          </cell>
          <cell r="N1034">
            <v>8906857</v>
          </cell>
        </row>
        <row r="1036">
          <cell r="A1036" t="str">
            <v>III. Endettement (I - II)</v>
          </cell>
          <cell r="B1036">
            <v>13729729.816</v>
          </cell>
          <cell r="C1036">
            <v>13779746.18</v>
          </cell>
          <cell r="D1036">
            <v>15409677.783999998</v>
          </cell>
          <cell r="E1036">
            <v>17288605.027999997</v>
          </cell>
          <cell r="F1036">
            <v>18419188.794999998</v>
          </cell>
          <cell r="G1036">
            <v>17171551.976999998</v>
          </cell>
          <cell r="H1036">
            <v>17687584.465000004</v>
          </cell>
          <cell r="I1036">
            <v>18676733.650049999</v>
          </cell>
          <cell r="J1036">
            <v>17702619.868999995</v>
          </cell>
          <cell r="K1036">
            <v>14423368.280000001</v>
          </cell>
          <cell r="L1036">
            <v>11774490</v>
          </cell>
          <cell r="M1036">
            <v>3235679</v>
          </cell>
          <cell r="N1036">
            <v>12488373</v>
          </cell>
        </row>
        <row r="1037">
          <cell r="A1037" t="str">
            <v xml:space="preserve">     - des Banques de dépôts</v>
          </cell>
          <cell r="B1037">
            <v>363150.446</v>
          </cell>
          <cell r="C1037">
            <v>460359.65</v>
          </cell>
          <cell r="D1037">
            <v>392404.96899999998</v>
          </cell>
          <cell r="E1037">
            <v>643075.43400000001</v>
          </cell>
          <cell r="F1037">
            <v>813632.33299999998</v>
          </cell>
          <cell r="G1037">
            <v>1826343.871</v>
          </cell>
          <cell r="H1037">
            <v>1379777.398</v>
          </cell>
          <cell r="I1037">
            <v>1296189.507</v>
          </cell>
          <cell r="J1037">
            <v>1408447.7620000001</v>
          </cell>
          <cell r="K1037">
            <v>1555653</v>
          </cell>
          <cell r="L1037">
            <v>1751858</v>
          </cell>
          <cell r="M1037">
            <v>2397916</v>
          </cell>
          <cell r="N1037">
            <v>2091704</v>
          </cell>
        </row>
        <row r="1040">
          <cell r="A1040" t="str">
            <v>III. Endettement (I - II)</v>
          </cell>
          <cell r="B1040">
            <v>13729729.816</v>
          </cell>
          <cell r="C1040">
            <v>13779746.18</v>
          </cell>
          <cell r="D1040">
            <v>15409677.783999998</v>
          </cell>
          <cell r="E1040">
            <v>17288605.027999997</v>
          </cell>
          <cell r="F1040">
            <v>18419188.794999998</v>
          </cell>
          <cell r="G1040">
            <v>17171551.976999998</v>
          </cell>
          <cell r="H1040">
            <v>17687584.465000004</v>
          </cell>
          <cell r="I1040">
            <v>18676733.650049999</v>
          </cell>
          <cell r="J1040">
            <v>17702619.868999995</v>
          </cell>
          <cell r="K1040">
            <v>14423368.280000001</v>
          </cell>
          <cell r="L1040">
            <v>11774490</v>
          </cell>
          <cell r="M1040">
            <v>3235679</v>
          </cell>
          <cell r="N1040">
            <v>12488373</v>
          </cell>
        </row>
        <row r="1041">
          <cell r="A1041" t="str">
            <v xml:space="preserve"> </v>
          </cell>
        </row>
        <row r="1042">
          <cell r="A1042">
            <v>37764.390876041667</v>
          </cell>
        </row>
        <row r="1045">
          <cell r="A1045" t="str">
            <v/>
          </cell>
        </row>
        <row r="1046">
          <cell r="A1046">
            <v>37609.873506944445</v>
          </cell>
        </row>
        <row r="1071">
          <cell r="A1071" t="str">
            <v>BANQUE CENTRALE  DU CONGO</v>
          </cell>
        </row>
        <row r="1072">
          <cell r="A1072" t="str">
            <v xml:space="preserve">     DIRECTION    DES  ETUDES</v>
          </cell>
        </row>
        <row r="1073">
          <cell r="A1073" t="str">
            <v>BANQUE CENTRALE  DU CONGO</v>
          </cell>
          <cell r="C1073" t="str">
            <v>SITUATION    MONETAIRE    INTEGREE</v>
          </cell>
        </row>
        <row r="1074">
          <cell r="A1074" t="str">
            <v xml:space="preserve">     DIRECTION    DES  ETUDES</v>
          </cell>
          <cell r="D1074" t="str">
            <v>( en  FC )</v>
          </cell>
        </row>
        <row r="1075">
          <cell r="C1075" t="str">
            <v>SITUATION    MONETAIRE    INTEGREE</v>
          </cell>
        </row>
        <row r="1076">
          <cell r="D1076" t="str">
            <v>( en  FC )</v>
          </cell>
        </row>
        <row r="1078">
          <cell r="B1078">
            <v>1997</v>
          </cell>
          <cell r="H1078">
            <v>1998</v>
          </cell>
        </row>
        <row r="1079">
          <cell r="B1079" t="str">
            <v>Décembre</v>
          </cell>
          <cell r="C1079" t="str">
            <v>Janvier</v>
          </cell>
          <cell r="D1079" t="str">
            <v>Février</v>
          </cell>
          <cell r="E1079" t="str">
            <v>Mars</v>
          </cell>
          <cell r="F1079" t="str">
            <v>Avril</v>
          </cell>
          <cell r="G1079" t="str">
            <v>Mai</v>
          </cell>
          <cell r="H1079" t="str">
            <v>Juin</v>
          </cell>
          <cell r="I1079" t="str">
            <v>Juillet</v>
          </cell>
          <cell r="J1079" t="str">
            <v>Août</v>
          </cell>
          <cell r="K1079" t="str">
            <v>Septembre</v>
          </cell>
          <cell r="L1079" t="str">
            <v>Octobre</v>
          </cell>
          <cell r="M1079" t="str">
            <v>Novembre</v>
          </cell>
          <cell r="N1079" t="str">
            <v>Décembre</v>
          </cell>
        </row>
        <row r="1080">
          <cell r="B1080">
            <v>1997</v>
          </cell>
          <cell r="H1080">
            <v>1998</v>
          </cell>
        </row>
        <row r="1081">
          <cell r="B1081" t="str">
            <v>Décembre</v>
          </cell>
          <cell r="C1081" t="str">
            <v>Janvier</v>
          </cell>
          <cell r="D1081" t="str">
            <v>Février</v>
          </cell>
          <cell r="E1081" t="str">
            <v>Mars</v>
          </cell>
          <cell r="F1081" t="str">
            <v>Avril</v>
          </cell>
          <cell r="G1081" t="str">
            <v>Mai</v>
          </cell>
          <cell r="H1081" t="str">
            <v>Juin</v>
          </cell>
          <cell r="I1081" t="str">
            <v>Juillet</v>
          </cell>
          <cell r="J1081" t="str">
            <v>Août</v>
          </cell>
          <cell r="K1081" t="str">
            <v>Septembre</v>
          </cell>
          <cell r="L1081" t="str">
            <v>Octobre</v>
          </cell>
          <cell r="M1081" t="str">
            <v>Novembre</v>
          </cell>
          <cell r="N1081" t="str">
            <v>Décembre</v>
          </cell>
        </row>
        <row r="1082">
          <cell r="A1082" t="str">
            <v>COMPOSANTES</v>
          </cell>
        </row>
        <row r="1083">
          <cell r="A1083" t="str">
            <v>DISPONIBILITE MONETAIRE (M1)</v>
          </cell>
          <cell r="B1083">
            <v>18557221.856999997</v>
          </cell>
          <cell r="C1083">
            <v>20644311.848999999</v>
          </cell>
          <cell r="D1083">
            <v>22582343.618999999</v>
          </cell>
          <cell r="E1083">
            <v>25553063.495000001</v>
          </cell>
          <cell r="F1083">
            <v>28192212.789000001</v>
          </cell>
          <cell r="G1083">
            <v>30833097.489</v>
          </cell>
          <cell r="H1083">
            <v>34232954.726999998</v>
          </cell>
          <cell r="I1083">
            <v>37012379.442999996</v>
          </cell>
          <cell r="J1083">
            <v>36783316.512450002</v>
          </cell>
          <cell r="K1083">
            <v>35916149.363000005</v>
          </cell>
          <cell r="L1083">
            <v>36854351</v>
          </cell>
          <cell r="M1083">
            <v>0</v>
          </cell>
          <cell r="N1083">
            <v>0</v>
          </cell>
        </row>
        <row r="1084">
          <cell r="A1084" t="str">
            <v xml:space="preserve">     CIRCULATION FIDUCAIRE</v>
          </cell>
          <cell r="B1084">
            <v>15962788.909999998</v>
          </cell>
          <cell r="C1084">
            <v>17756382.151000001</v>
          </cell>
          <cell r="D1084">
            <v>19639828.948999997</v>
          </cell>
          <cell r="E1084">
            <v>21853323.960000001</v>
          </cell>
          <cell r="F1084">
            <v>24815031.405000001</v>
          </cell>
          <cell r="G1084">
            <v>26482577.335999999</v>
          </cell>
          <cell r="H1084">
            <v>29764564.851</v>
          </cell>
          <cell r="I1084">
            <v>30527124.968109999</v>
          </cell>
          <cell r="J1084">
            <v>30672357.359999999</v>
          </cell>
          <cell r="K1084">
            <v>29950667.195000004</v>
          </cell>
          <cell r="L1084">
            <v>29796004</v>
          </cell>
          <cell r="M1084">
            <v>0</v>
          </cell>
          <cell r="N1084">
            <v>0</v>
          </cell>
        </row>
        <row r="1085">
          <cell r="A1085" t="str">
            <v xml:space="preserve">      Dépôts à vue MN</v>
          </cell>
          <cell r="B1085">
            <v>2594432.9470000002</v>
          </cell>
          <cell r="C1085">
            <v>2887929.6979999994</v>
          </cell>
          <cell r="D1085">
            <v>2942514.6700000004</v>
          </cell>
          <cell r="E1085">
            <v>3699739.5349999997</v>
          </cell>
          <cell r="F1085">
            <v>3377181.3839999996</v>
          </cell>
          <cell r="G1085">
            <v>4350520.1529999999</v>
          </cell>
          <cell r="H1085">
            <v>4468389.8760000002</v>
          </cell>
          <cell r="I1085">
            <v>6485254.4748899993</v>
          </cell>
          <cell r="J1085">
            <v>6110959.1524499999</v>
          </cell>
          <cell r="K1085">
            <v>5965482.1679999996</v>
          </cell>
          <cell r="L1085">
            <v>7058347</v>
          </cell>
          <cell r="M1085">
            <v>0</v>
          </cell>
          <cell r="N1085">
            <v>0</v>
          </cell>
        </row>
        <row r="1086">
          <cell r="A1086" t="str">
            <v xml:space="preserve"> </v>
          </cell>
          <cell r="B1086" t="str">
            <v xml:space="preserve"> </v>
          </cell>
          <cell r="C1086" t="str">
            <v xml:space="preserve"> </v>
          </cell>
          <cell r="D1086" t="str">
            <v xml:space="preserve"> </v>
          </cell>
          <cell r="E1086" t="str">
            <v xml:space="preserve"> </v>
          </cell>
          <cell r="F1086" t="str">
            <v xml:space="preserve"> </v>
          </cell>
          <cell r="G1086" t="str">
            <v xml:space="preserve"> </v>
          </cell>
          <cell r="H1086" t="str">
            <v xml:space="preserve"> </v>
          </cell>
          <cell r="I1086" t="str">
            <v xml:space="preserve"> </v>
          </cell>
          <cell r="J1086" t="str">
            <v xml:space="preserve"> </v>
          </cell>
          <cell r="K1086" t="str">
            <v xml:space="preserve"> </v>
          </cell>
          <cell r="L1086" t="str">
            <v xml:space="preserve"> </v>
          </cell>
          <cell r="M1086" t="str">
            <v xml:space="preserve"> </v>
          </cell>
          <cell r="N1086" t="str">
            <v xml:space="preserve"> </v>
          </cell>
        </row>
        <row r="1087">
          <cell r="A1087" t="str">
            <v xml:space="preserve">      Dépôts à vue MN</v>
          </cell>
          <cell r="B1087">
            <v>2594432.9470000002</v>
          </cell>
          <cell r="C1087">
            <v>2887929.6979999994</v>
          </cell>
          <cell r="D1087">
            <v>2942514.6700000004</v>
          </cell>
          <cell r="E1087">
            <v>3699739.5349999997</v>
          </cell>
          <cell r="F1087">
            <v>3377181.3839999996</v>
          </cell>
          <cell r="G1087">
            <v>4350520.1529999999</v>
          </cell>
          <cell r="H1087">
            <v>4468389.8760000002</v>
          </cell>
          <cell r="I1087">
            <v>6485254.4748899993</v>
          </cell>
          <cell r="J1087">
            <v>6110959.1524499999</v>
          </cell>
          <cell r="K1087">
            <v>5965482.1679999996</v>
          </cell>
          <cell r="L1087">
            <v>7058347</v>
          </cell>
          <cell r="M1087">
            <v>8060192</v>
          </cell>
          <cell r="N1087">
            <v>10753758</v>
          </cell>
        </row>
        <row r="1088">
          <cell r="A1088" t="str">
            <v>QUASI - MONNAIES</v>
          </cell>
          <cell r="B1088">
            <v>5000842.1359999999</v>
          </cell>
          <cell r="C1088">
            <v>4875782.2630000003</v>
          </cell>
          <cell r="D1088">
            <v>4820172.24</v>
          </cell>
          <cell r="E1088">
            <v>5779772.9570000004</v>
          </cell>
          <cell r="F1088">
            <v>5236669.0379999997</v>
          </cell>
          <cell r="G1088">
            <v>32914009.456</v>
          </cell>
          <cell r="H1088">
            <v>32524070.611000001</v>
          </cell>
          <cell r="I1088">
            <v>27167315.293540001</v>
          </cell>
          <cell r="J1088">
            <v>33027959.790000003</v>
          </cell>
          <cell r="K1088">
            <v>34334923.666999996</v>
          </cell>
          <cell r="L1088">
            <v>34915933</v>
          </cell>
          <cell r="M1088">
            <v>0</v>
          </cell>
          <cell r="N1088">
            <v>0</v>
          </cell>
        </row>
        <row r="1089">
          <cell r="A1089" t="str">
            <v xml:space="preserve">     Dépôts à terme en MN</v>
          </cell>
          <cell r="B1089">
            <v>358.23599999999999</v>
          </cell>
          <cell r="C1089">
            <v>4123.9740000000002</v>
          </cell>
          <cell r="D1089">
            <v>18596.653000000002</v>
          </cell>
          <cell r="E1089">
            <v>4466.0779999999995</v>
          </cell>
          <cell r="F1089">
            <v>46121.882999999994</v>
          </cell>
          <cell r="G1089">
            <v>19062.079000000002</v>
          </cell>
          <cell r="H1089">
            <v>84205.850999999995</v>
          </cell>
          <cell r="I1089">
            <v>9632.8960000000006</v>
          </cell>
          <cell r="J1089">
            <v>6975</v>
          </cell>
          <cell r="K1089">
            <v>14748</v>
          </cell>
          <cell r="L1089">
            <v>102828</v>
          </cell>
          <cell r="M1089">
            <v>0</v>
          </cell>
          <cell r="N1089">
            <v>0</v>
          </cell>
        </row>
        <row r="1090">
          <cell r="A1090" t="str">
            <v xml:space="preserve">     Dépôts en dévises</v>
          </cell>
          <cell r="B1090">
            <v>3446144.5289999996</v>
          </cell>
          <cell r="C1090">
            <v>3288486.3210000005</v>
          </cell>
          <cell r="D1090">
            <v>3385727.7069999999</v>
          </cell>
          <cell r="E1090">
            <v>4131455.0449999999</v>
          </cell>
          <cell r="F1090">
            <v>3678531.4129999997</v>
          </cell>
          <cell r="G1090">
            <v>23330617.728</v>
          </cell>
          <cell r="H1090">
            <v>23938125.726999998</v>
          </cell>
          <cell r="I1090">
            <v>20457068.133539997</v>
          </cell>
          <cell r="J1090">
            <v>24634250.136000004</v>
          </cell>
          <cell r="K1090">
            <v>25526667.991999999</v>
          </cell>
          <cell r="L1090">
            <v>26044044</v>
          </cell>
          <cell r="M1090">
            <v>0</v>
          </cell>
          <cell r="N1090">
            <v>0</v>
          </cell>
        </row>
        <row r="1091">
          <cell r="A1091" t="str">
            <v xml:space="preserve">     Provisions p. importations</v>
          </cell>
          <cell r="B1091">
            <v>1554339.371</v>
          </cell>
          <cell r="C1091">
            <v>1583171.9680000001</v>
          </cell>
          <cell r="D1091">
            <v>1415847.8800000001</v>
          </cell>
          <cell r="E1091">
            <v>1643851.834</v>
          </cell>
          <cell r="F1091">
            <v>1512015.7420000001</v>
          </cell>
          <cell r="G1091">
            <v>9564329.6490000002</v>
          </cell>
          <cell r="H1091">
            <v>8501739.0330000017</v>
          </cell>
          <cell r="I1091">
            <v>6700614.2640000004</v>
          </cell>
          <cell r="J1091">
            <v>8386734.6540000001</v>
          </cell>
          <cell r="K1091">
            <v>8793507.6750000007</v>
          </cell>
          <cell r="L1091">
            <v>8769061</v>
          </cell>
          <cell r="M1091">
            <v>0</v>
          </cell>
          <cell r="N1091">
            <v>0</v>
          </cell>
        </row>
        <row r="1092">
          <cell r="A1092" t="str">
            <v xml:space="preserve">     Dépôts en dévises</v>
          </cell>
          <cell r="B1092">
            <v>3446144.5289999996</v>
          </cell>
          <cell r="C1092">
            <v>3288486.3210000005</v>
          </cell>
          <cell r="D1092">
            <v>3385727.7069999999</v>
          </cell>
          <cell r="E1092">
            <v>4131455.0449999999</v>
          </cell>
          <cell r="F1092">
            <v>3678531.4129999997</v>
          </cell>
          <cell r="G1092">
            <v>23330617.728</v>
          </cell>
          <cell r="H1092">
            <v>23938125.726999998</v>
          </cell>
          <cell r="I1092">
            <v>20457068.133539997</v>
          </cell>
          <cell r="J1092">
            <v>24634250.136000004</v>
          </cell>
          <cell r="K1092">
            <v>25526667.991999999</v>
          </cell>
          <cell r="L1092">
            <v>26044044</v>
          </cell>
          <cell r="M1092">
            <v>27147000</v>
          </cell>
          <cell r="N1092">
            <v>27033713</v>
          </cell>
        </row>
        <row r="1093">
          <cell r="A1093" t="str">
            <v>MASSE MONETAIRE (M2)</v>
          </cell>
          <cell r="B1093">
            <v>23558063.992999997</v>
          </cell>
          <cell r="C1093">
            <v>25520094.112</v>
          </cell>
          <cell r="D1093">
            <v>27402515.858999997</v>
          </cell>
          <cell r="E1093">
            <v>31332836.452</v>
          </cell>
          <cell r="F1093">
            <v>33428881.827</v>
          </cell>
          <cell r="G1093">
            <v>63747106.944999993</v>
          </cell>
          <cell r="H1093">
            <v>66757025.338</v>
          </cell>
          <cell r="I1093">
            <v>64179694.73653999</v>
          </cell>
          <cell r="J1093">
            <v>69811276.302450001</v>
          </cell>
          <cell r="K1093">
            <v>70251073.030000001</v>
          </cell>
          <cell r="L1093">
            <v>71770284</v>
          </cell>
          <cell r="M1093">
            <v>0</v>
          </cell>
          <cell r="N1093">
            <v>0</v>
          </cell>
        </row>
        <row r="1094">
          <cell r="A1094" t="str">
            <v>DIRECTION DES ETUDES</v>
          </cell>
        </row>
        <row r="1095">
          <cell r="A1095" t="str">
            <v>CONTREPARTIES</v>
          </cell>
          <cell r="B1095">
            <v>23558063.992999997</v>
          </cell>
          <cell r="C1095">
            <v>25520094.112</v>
          </cell>
          <cell r="D1095">
            <v>27402515.858999997</v>
          </cell>
          <cell r="E1095">
            <v>31332836.452</v>
          </cell>
          <cell r="F1095">
            <v>33428881.827</v>
          </cell>
          <cell r="G1095">
            <v>63747106.944999993</v>
          </cell>
          <cell r="H1095">
            <v>66757025.338</v>
          </cell>
          <cell r="I1095">
            <v>64179694.73653999</v>
          </cell>
          <cell r="J1095">
            <v>69811276.302450001</v>
          </cell>
          <cell r="K1095">
            <v>70251073.030000001</v>
          </cell>
          <cell r="L1095">
            <v>71770284</v>
          </cell>
          <cell r="M1095">
            <v>72906122</v>
          </cell>
          <cell r="N1095">
            <v>76094587</v>
          </cell>
        </row>
        <row r="1096">
          <cell r="B1096" t="str">
            <v>( en millions de ZRN )</v>
          </cell>
        </row>
        <row r="1097">
          <cell r="A1097" t="str">
            <v>AVOIRS EXTERIEURS NETS</v>
          </cell>
          <cell r="B1097">
            <v>-23077857.465000004</v>
          </cell>
          <cell r="C1097">
            <v>-23127095.231999997</v>
          </cell>
          <cell r="D1097">
            <v>-22961392.563950002</v>
          </cell>
          <cell r="E1097">
            <v>-21812488.509999998</v>
          </cell>
          <cell r="F1097">
            <v>-21912663.858999997</v>
          </cell>
          <cell r="G1097">
            <v>-152631110.204</v>
          </cell>
          <cell r="H1097">
            <v>-133741986.41599999</v>
          </cell>
          <cell r="I1097">
            <v>-102990484.96370001</v>
          </cell>
          <cell r="J1097">
            <v>-137868172.47429001</v>
          </cell>
          <cell r="K1097">
            <v>-141181031.35300004</v>
          </cell>
          <cell r="L1097">
            <v>-143914032</v>
          </cell>
          <cell r="M1097">
            <v>0</v>
          </cell>
          <cell r="N1097">
            <v>0</v>
          </cell>
        </row>
        <row r="1098">
          <cell r="A1098" t="str">
            <v>CREDITS INTERIEURS</v>
          </cell>
          <cell r="B1098">
            <v>16677832.891999999</v>
          </cell>
          <cell r="C1098">
            <v>16558370.081</v>
          </cell>
          <cell r="D1098">
            <v>18490166.600999996</v>
          </cell>
          <cell r="E1098">
            <v>21016538.824999996</v>
          </cell>
          <cell r="F1098">
            <v>22521903.068999998</v>
          </cell>
          <cell r="G1098">
            <v>25666332.634</v>
          </cell>
          <cell r="H1098">
            <v>29612275.707000002</v>
          </cell>
          <cell r="I1098">
            <v>29417055.927099995</v>
          </cell>
          <cell r="J1098">
            <v>30627091.244999997</v>
          </cell>
          <cell r="K1098">
            <v>28120389.553999998</v>
          </cell>
          <cell r="L1098">
            <v>26085284</v>
          </cell>
          <cell r="M1098">
            <v>0</v>
          </cell>
          <cell r="N1098">
            <v>0</v>
          </cell>
        </row>
        <row r="1099">
          <cell r="A1099" t="str">
            <v xml:space="preserve">          Créances nettes s/l'Etat</v>
          </cell>
          <cell r="B1099">
            <v>13729729.816</v>
          </cell>
          <cell r="C1099">
            <v>13779746.18</v>
          </cell>
          <cell r="D1099">
            <v>15409677.783999998</v>
          </cell>
          <cell r="E1099">
            <v>17288605.027999997</v>
          </cell>
          <cell r="F1099">
            <v>18419188.794999998</v>
          </cell>
          <cell r="G1099">
            <v>17171551.976999998</v>
          </cell>
          <cell r="H1099">
            <v>17687584.465000004</v>
          </cell>
          <cell r="I1099">
            <v>18676733.650049999</v>
          </cell>
          <cell r="J1099">
            <v>17702619.868999995</v>
          </cell>
          <cell r="K1099">
            <v>14423368.280000001</v>
          </cell>
          <cell r="L1099">
            <v>11774490</v>
          </cell>
          <cell r="M1099">
            <v>0</v>
          </cell>
          <cell r="N1099">
            <v>0</v>
          </cell>
        </row>
        <row r="1100">
          <cell r="A1100" t="str">
            <v xml:space="preserve">           Crédits à l'économie</v>
          </cell>
          <cell r="B1100">
            <v>2948103.0759999999</v>
          </cell>
          <cell r="C1100">
            <v>2778623.9009999996</v>
          </cell>
          <cell r="D1100">
            <v>3080488.8169999998</v>
          </cell>
          <cell r="E1100">
            <v>3727933.7969999998</v>
          </cell>
          <cell r="F1100">
            <v>4102714.2739999997</v>
          </cell>
          <cell r="G1100">
            <v>8494780.6570000015</v>
          </cell>
          <cell r="H1100">
            <v>11924691.242000001</v>
          </cell>
          <cell r="I1100">
            <v>10740322.277049998</v>
          </cell>
          <cell r="J1100">
            <v>12924471.376</v>
          </cell>
          <cell r="K1100">
            <v>13697021.273999998</v>
          </cell>
          <cell r="L1100">
            <v>14310794</v>
          </cell>
          <cell r="M1100">
            <v>0</v>
          </cell>
          <cell r="N1100">
            <v>0</v>
          </cell>
        </row>
        <row r="1101">
          <cell r="A1101" t="str">
            <v xml:space="preserve">          Créances nettes s/l'Etat</v>
          </cell>
          <cell r="B1101">
            <v>13729729.816</v>
          </cell>
          <cell r="C1101">
            <v>13779746.18</v>
          </cell>
          <cell r="D1101">
            <v>15409677.783999998</v>
          </cell>
          <cell r="E1101">
            <v>17288605.027999997</v>
          </cell>
          <cell r="F1101">
            <v>18419188.794999998</v>
          </cell>
          <cell r="G1101">
            <v>17171551.976999998</v>
          </cell>
          <cell r="H1101">
            <v>17687584.465000004</v>
          </cell>
          <cell r="I1101">
            <v>18676733.650049999</v>
          </cell>
          <cell r="J1101">
            <v>17702619.868999995</v>
          </cell>
          <cell r="K1101">
            <v>14423368.280000001</v>
          </cell>
          <cell r="L1101">
            <v>11774490</v>
          </cell>
          <cell r="M1101">
            <v>3235679</v>
          </cell>
          <cell r="N1101">
            <v>12488373</v>
          </cell>
        </row>
        <row r="1102">
          <cell r="A1102" t="str">
            <v>COMPTES DU CAPITAL</v>
          </cell>
          <cell r="B1102">
            <v>5723510.1069999989</v>
          </cell>
          <cell r="C1102">
            <v>5374403.4349999996</v>
          </cell>
          <cell r="D1102">
            <v>6392803.0460000001</v>
          </cell>
          <cell r="E1102">
            <v>6642799.118999999</v>
          </cell>
          <cell r="F1102">
            <v>5703519.8430000003</v>
          </cell>
          <cell r="G1102">
            <v>37897035.951999992</v>
          </cell>
          <cell r="H1102">
            <v>36875337.031000003</v>
          </cell>
          <cell r="I1102">
            <v>28152558.019529995</v>
          </cell>
          <cell r="J1102">
            <v>34299930.122550003</v>
          </cell>
          <cell r="K1102">
            <v>34995721.859999992</v>
          </cell>
          <cell r="L1102">
            <v>35026458.5</v>
          </cell>
          <cell r="M1102">
            <v>0</v>
          </cell>
          <cell r="N1102">
            <v>0</v>
          </cell>
        </row>
        <row r="1103">
          <cell r="A1103" t="str">
            <v>COMPTES DE REEVALUATION</v>
          </cell>
          <cell r="B1103">
            <v>-17557207.332999997</v>
          </cell>
          <cell r="C1103">
            <v>-17557220.901000001</v>
          </cell>
          <cell r="D1103">
            <v>-17564370.835000001</v>
          </cell>
          <cell r="E1103">
            <v>-17293919.210000001</v>
          </cell>
          <cell r="F1103">
            <v>-17397258.490000002</v>
          </cell>
          <cell r="G1103">
            <v>-116317675.52899998</v>
          </cell>
          <cell r="H1103">
            <v>-104191685.61100003</v>
          </cell>
          <cell r="I1103">
            <v>-82213089.819089949</v>
          </cell>
          <cell r="J1103">
            <v>-105567441.02719998</v>
          </cell>
          <cell r="K1103">
            <v>-109032382.43700004</v>
          </cell>
          <cell r="L1103">
            <v>-108938258</v>
          </cell>
          <cell r="M1103">
            <v>0</v>
          </cell>
          <cell r="N1103">
            <v>0</v>
          </cell>
        </row>
        <row r="1104">
          <cell r="A1104" t="str">
            <v>FONDS DE CONTREPARTIE</v>
          </cell>
          <cell r="B1104">
            <v>7.0000000000000001E-3</v>
          </cell>
          <cell r="C1104">
            <v>7.0000000000000001E-3</v>
          </cell>
          <cell r="D1104">
            <v>7.0000000000000001E-3</v>
          </cell>
          <cell r="E1104">
            <v>7.0000000000000001E-3</v>
          </cell>
          <cell r="F1104">
            <v>7.0000000000000001E-3</v>
          </cell>
          <cell r="G1104">
            <v>7.0000000000000001E-3</v>
          </cell>
          <cell r="H1104">
            <v>7.0000000000000001E-3</v>
          </cell>
          <cell r="I1104">
            <v>6.8499999999999993E-3</v>
          </cell>
          <cell r="J1104">
            <v>6.8499999999999993E-3</v>
          </cell>
          <cell r="K1104">
            <v>7.0000000000000001E-3</v>
          </cell>
          <cell r="L1104">
            <v>0</v>
          </cell>
          <cell r="M1104">
            <v>0</v>
          </cell>
          <cell r="N1104">
            <v>0</v>
          </cell>
        </row>
        <row r="1105">
          <cell r="A1105" t="str">
            <v>AUTRES POSTES NETS</v>
          </cell>
          <cell r="B1105">
            <v>-18124391.346999995</v>
          </cell>
          <cell r="C1105">
            <v>-19906001.803999998</v>
          </cell>
          <cell r="D1105">
            <v>-20702174.039999999</v>
          </cell>
          <cell r="E1105">
            <v>-21477666.052999996</v>
          </cell>
          <cell r="F1105">
            <v>-21125903.976999998</v>
          </cell>
          <cell r="G1105">
            <v>-112291244.94500001</v>
          </cell>
          <cell r="H1105">
            <v>-103570387.47399999</v>
          </cell>
          <cell r="I1105">
            <v>-83692591.980690002</v>
          </cell>
          <cell r="J1105">
            <v>-105784846.63424</v>
          </cell>
          <cell r="K1105">
            <v>-109275054.259</v>
          </cell>
          <cell r="L1105">
            <v>-115687232.5</v>
          </cell>
          <cell r="M1105">
            <v>0</v>
          </cell>
          <cell r="N1105">
            <v>0</v>
          </cell>
        </row>
        <row r="1106">
          <cell r="A1106" t="str">
            <v>FONDS DE CONTREPARTIE</v>
          </cell>
          <cell r="B1106">
            <v>7.0000000000000001E-3</v>
          </cell>
          <cell r="C1106">
            <v>7.0000000000000001E-3</v>
          </cell>
          <cell r="D1106">
            <v>7.0000000000000001E-3</v>
          </cell>
          <cell r="E1106">
            <v>7.0000000000000001E-3</v>
          </cell>
          <cell r="F1106">
            <v>7.0000000000000001E-3</v>
          </cell>
          <cell r="G1106">
            <v>7.0000000000000001E-3</v>
          </cell>
          <cell r="H1106">
            <v>7.0000000000000001E-3</v>
          </cell>
          <cell r="I1106">
            <v>6.8499999999999993E-3</v>
          </cell>
          <cell r="J1106">
            <v>6.8499999999999993E-3</v>
          </cell>
          <cell r="K1106">
            <v>7.0000000000000001E-3</v>
          </cell>
          <cell r="L1106">
            <v>0</v>
          </cell>
          <cell r="M1106">
            <v>0</v>
          </cell>
          <cell r="N1106">
            <v>0</v>
          </cell>
        </row>
        <row r="1107">
          <cell r="A1107" t="str">
            <v>AUTRES POSTES NETS</v>
          </cell>
          <cell r="B1107">
            <v>-18124391.346999995</v>
          </cell>
          <cell r="C1107">
            <v>-19906001.803999998</v>
          </cell>
          <cell r="D1107">
            <v>-20702174.039999999</v>
          </cell>
          <cell r="E1107">
            <v>-21477666.052999996</v>
          </cell>
          <cell r="F1107">
            <v>-21125903.976999998</v>
          </cell>
          <cell r="G1107">
            <v>-112291244.94500001</v>
          </cell>
          <cell r="H1107">
            <v>-103570387.47399999</v>
          </cell>
          <cell r="I1107">
            <v>-83692591.980690002</v>
          </cell>
          <cell r="J1107">
            <v>-105784846.63424</v>
          </cell>
          <cell r="K1107">
            <v>-109275054.259</v>
          </cell>
          <cell r="L1107">
            <v>-115687232.5</v>
          </cell>
          <cell r="M1107">
            <v>-117810917.40000002</v>
          </cell>
          <cell r="N1107">
            <v>-108319815</v>
          </cell>
        </row>
        <row r="1108">
          <cell r="A1108" t="str">
            <v xml:space="preserve">     - de la  Banque Centrale du Congo</v>
          </cell>
          <cell r="C1108">
            <v>137202.13100000098</v>
          </cell>
          <cell r="D1108">
            <v>1621630.4409999996</v>
          </cell>
          <cell r="E1108">
            <v>2067606.2659999989</v>
          </cell>
          <cell r="F1108">
            <v>540304.24199999869</v>
          </cell>
          <cell r="G1108">
            <v>-99975.976999998093</v>
          </cell>
          <cell r="H1108">
            <v>-198674.84899999946</v>
          </cell>
          <cell r="I1108">
            <v>1074549.8335100003</v>
          </cell>
          <cell r="J1108">
            <v>-669932.98051000386</v>
          </cell>
          <cell r="K1108">
            <v>16388129.773800002</v>
          </cell>
          <cell r="L1108">
            <v>590331.3759999983</v>
          </cell>
          <cell r="M1108">
            <v>678222</v>
          </cell>
          <cell r="N1108">
            <v>396443</v>
          </cell>
        </row>
        <row r="1109">
          <cell r="A1109" t="str">
            <v xml:space="preserve">     - de la Banque Centrale du Congo</v>
          </cell>
          <cell r="C1109">
            <v>32964.296999999788</v>
          </cell>
          <cell r="D1109">
            <v>169334.55800000019</v>
          </cell>
          <cell r="E1109">
            <v>-21544.272000000346</v>
          </cell>
          <cell r="F1109">
            <v>-759185.39599999925</v>
          </cell>
          <cell r="G1109">
            <v>189510.78099999973</v>
          </cell>
          <cell r="H1109">
            <v>-230488.37399999984</v>
          </cell>
          <cell r="I1109">
            <v>263665.15845999937</v>
          </cell>
          <cell r="J1109">
            <v>267237.24154000031</v>
          </cell>
          <cell r="K1109">
            <v>2915543.4994000006</v>
          </cell>
          <cell r="L1109">
            <v>3245515.6559999995</v>
          </cell>
          <cell r="M1109">
            <v>8910667</v>
          </cell>
          <cell r="N1109">
            <v>-8487243</v>
          </cell>
        </row>
        <row r="1110">
          <cell r="A1110" t="str">
            <v xml:space="preserve">     - des Banques de dépôts</v>
          </cell>
          <cell r="C1110">
            <v>97209.204000000027</v>
          </cell>
          <cell r="D1110">
            <v>-67954.681000000041</v>
          </cell>
          <cell r="E1110">
            <v>250670.46500000003</v>
          </cell>
          <cell r="F1110">
            <v>170556.89899999998</v>
          </cell>
          <cell r="G1110">
            <v>1012711.5380000001</v>
          </cell>
          <cell r="H1110">
            <v>-446566.473</v>
          </cell>
          <cell r="I1110">
            <v>-83587.891000000061</v>
          </cell>
          <cell r="J1110">
            <v>112258.25500000012</v>
          </cell>
          <cell r="K1110">
            <v>1414808.2238</v>
          </cell>
          <cell r="L1110">
            <v>196205</v>
          </cell>
          <cell r="M1110">
            <v>646058</v>
          </cell>
          <cell r="N1110">
            <v>-306212</v>
          </cell>
        </row>
        <row r="1111">
          <cell r="A1111" t="str">
            <v>II. Dépôts de l'Etat auprès :</v>
          </cell>
          <cell r="B1111" t="str">
            <v xml:space="preserve"> </v>
          </cell>
          <cell r="C1111">
            <v>130173.50099999981</v>
          </cell>
          <cell r="D1111">
            <v>101379.87700000015</v>
          </cell>
          <cell r="E1111">
            <v>229126.19299999968</v>
          </cell>
          <cell r="F1111">
            <v>-588628.49699999928</v>
          </cell>
          <cell r="G1111">
            <v>1202222.3189999997</v>
          </cell>
          <cell r="H1111">
            <v>-677054.84699999983</v>
          </cell>
          <cell r="I1111">
            <v>180077.2674599993</v>
          </cell>
          <cell r="J1111">
            <v>379495.49654000043</v>
          </cell>
          <cell r="K1111">
            <v>4330351.7232000008</v>
          </cell>
          <cell r="L1111">
            <v>3441720.6559999995</v>
          </cell>
          <cell r="M1111">
            <v>9556725</v>
          </cell>
          <cell r="N1111">
            <v>-8793455</v>
          </cell>
        </row>
        <row r="1113">
          <cell r="A1113" t="str">
            <v>III. Endettement (I - II)</v>
          </cell>
          <cell r="B1113" t="str">
            <v xml:space="preserve"> </v>
          </cell>
          <cell r="C1113">
            <v>50016.364000001166</v>
          </cell>
          <cell r="D1113">
            <v>1629931.6039999996</v>
          </cell>
          <cell r="E1113">
            <v>1878927.2439999992</v>
          </cell>
          <cell r="F1113">
            <v>1130583.7669999979</v>
          </cell>
          <cell r="G1113">
            <v>-1247636.8179999976</v>
          </cell>
          <cell r="H1113">
            <v>516032.48800000036</v>
          </cell>
          <cell r="I1113">
            <v>989149.1850500009</v>
          </cell>
          <cell r="J1113">
            <v>-974113.7810500043</v>
          </cell>
          <cell r="K1113">
            <v>12653106.293100003</v>
          </cell>
          <cell r="L1113">
            <v>-2648878.2800000012</v>
          </cell>
          <cell r="M1113">
            <v>-8538811</v>
          </cell>
          <cell r="N1113">
            <v>9252694</v>
          </cell>
        </row>
        <row r="1114">
          <cell r="A1114" t="str">
            <v xml:space="preserve">     - des Banques de dépôts</v>
          </cell>
          <cell r="C1114">
            <v>97209.204000000027</v>
          </cell>
          <cell r="D1114">
            <v>-67954.681000000041</v>
          </cell>
          <cell r="E1114">
            <v>250670.46500000003</v>
          </cell>
          <cell r="F1114">
            <v>170556.89899999998</v>
          </cell>
          <cell r="G1114">
            <v>1012711.5380000001</v>
          </cell>
          <cell r="H1114">
            <v>-446566.473</v>
          </cell>
          <cell r="I1114">
            <v>-83587.891000000061</v>
          </cell>
          <cell r="J1114">
            <v>112258.25500000012</v>
          </cell>
          <cell r="K1114">
            <v>1414808.2238</v>
          </cell>
          <cell r="L1114">
            <v>196205</v>
          </cell>
          <cell r="M1114">
            <v>646058</v>
          </cell>
          <cell r="N1114">
            <v>-306212</v>
          </cell>
        </row>
        <row r="1117">
          <cell r="A1117" t="str">
            <v>III. Endettement (I - II)</v>
          </cell>
          <cell r="C1117">
            <v>50016.364000001166</v>
          </cell>
          <cell r="D1117">
            <v>1629931.6039999996</v>
          </cell>
          <cell r="E1117">
            <v>1878927.2439999992</v>
          </cell>
          <cell r="F1117">
            <v>1130583.7669999979</v>
          </cell>
          <cell r="G1117">
            <v>-1247636.8179999976</v>
          </cell>
          <cell r="H1117">
            <v>516032.48800000036</v>
          </cell>
          <cell r="I1117">
            <v>989149.1850500009</v>
          </cell>
          <cell r="J1117">
            <v>-974113.7810500043</v>
          </cell>
          <cell r="K1117">
            <v>12653106.293100003</v>
          </cell>
          <cell r="L1117">
            <v>-2648878.2800000012</v>
          </cell>
          <cell r="M1117">
            <v>-8538811</v>
          </cell>
          <cell r="N1117">
            <v>9252694</v>
          </cell>
        </row>
        <row r="1118">
          <cell r="A1118" t="str">
            <v xml:space="preserve"> </v>
          </cell>
        </row>
        <row r="1119">
          <cell r="A1119">
            <v>37764.390876041667</v>
          </cell>
        </row>
        <row r="1122">
          <cell r="A1122" t="str">
            <v/>
          </cell>
        </row>
        <row r="1123">
          <cell r="A1123">
            <v>37609.873506944445</v>
          </cell>
        </row>
        <row r="1146">
          <cell r="A1146">
            <v>37224.819686689814</v>
          </cell>
          <cell r="B1146" t="str">
            <v xml:space="preserve"> </v>
          </cell>
        </row>
        <row r="1148">
          <cell r="A1148">
            <v>37558.878196064812</v>
          </cell>
          <cell r="B1148" t="str">
            <v xml:space="preserve"> </v>
          </cell>
        </row>
        <row r="1153">
          <cell r="A1153" t="str">
            <v>BULLETIN MENSUEL DE  STATISTIQUES</v>
          </cell>
        </row>
        <row r="1155">
          <cell r="A1155" t="str">
            <v>BULLETIN MENSUEL DE  STATISTIQUES</v>
          </cell>
        </row>
        <row r="1160">
          <cell r="A1160" t="str">
            <v>MOIS   DE  SEPTEMBRE  2001</v>
          </cell>
        </row>
        <row r="1162">
          <cell r="A1162" t="str">
            <v>MOIS   DE  SEPTEMBRE  2001</v>
          </cell>
        </row>
        <row r="1166">
          <cell r="A1166" t="str">
            <v xml:space="preserve"> </v>
          </cell>
        </row>
        <row r="1168">
          <cell r="A1168" t="str">
            <v xml:space="preserve"> </v>
          </cell>
        </row>
        <row r="1170">
          <cell r="A1170" t="str">
            <v>BANQUE CENTRALE  DU CONGO</v>
          </cell>
        </row>
        <row r="1171">
          <cell r="A1171" t="str">
            <v xml:space="preserve">     DIRECTION    DES  ETUDES</v>
          </cell>
        </row>
        <row r="1172">
          <cell r="A1172" t="str">
            <v xml:space="preserve"> </v>
          </cell>
          <cell r="C1172" t="str">
            <v>SITUATION    MONETAIRE    INTEGREE</v>
          </cell>
        </row>
        <row r="1173">
          <cell r="D1173" t="str">
            <v>( en  FC )</v>
          </cell>
        </row>
        <row r="1174">
          <cell r="A1174" t="str">
            <v xml:space="preserve"> </v>
          </cell>
        </row>
        <row r="1175">
          <cell r="A1175" t="str">
            <v xml:space="preserve">     DIRECTION    DES  ETUDES</v>
          </cell>
        </row>
        <row r="1176">
          <cell r="C1176" t="str">
            <v>SITUATION    MONETAIRE    INTEGREE</v>
          </cell>
        </row>
        <row r="1177">
          <cell r="B1177">
            <v>1997</v>
          </cell>
          <cell r="D1177" t="str">
            <v>( en  FC )</v>
          </cell>
          <cell r="H1177">
            <v>1998</v>
          </cell>
        </row>
        <row r="1178">
          <cell r="B1178" t="str">
            <v>Décembre</v>
          </cell>
          <cell r="C1178" t="str">
            <v>Janvier</v>
          </cell>
          <cell r="D1178" t="str">
            <v>Février</v>
          </cell>
          <cell r="E1178" t="str">
            <v>Mars</v>
          </cell>
          <cell r="F1178" t="str">
            <v>Avril</v>
          </cell>
          <cell r="G1178" t="str">
            <v>Mai</v>
          </cell>
          <cell r="H1178" t="str">
            <v>Juin</v>
          </cell>
          <cell r="I1178" t="str">
            <v>Juillet</v>
          </cell>
          <cell r="J1178" t="str">
            <v>Août</v>
          </cell>
          <cell r="K1178" t="str">
            <v>Septembre</v>
          </cell>
          <cell r="L1178" t="str">
            <v>Octobre</v>
          </cell>
          <cell r="M1178" t="str">
            <v>Novembre</v>
          </cell>
          <cell r="N1178" t="str">
            <v>Décembre</v>
          </cell>
        </row>
        <row r="1181">
          <cell r="A1181" t="str">
            <v>COMPOSANTES</v>
          </cell>
          <cell r="B1181">
            <v>1997</v>
          </cell>
          <cell r="H1181">
            <v>1998</v>
          </cell>
        </row>
        <row r="1182">
          <cell r="A1182" t="str">
            <v>DISPONIBILITE MONETAIRE (M1)</v>
          </cell>
          <cell r="B1182">
            <v>18557221.856999997</v>
          </cell>
          <cell r="C1182">
            <v>20644311.848999999</v>
          </cell>
          <cell r="D1182">
            <v>22582343.618999999</v>
          </cell>
          <cell r="E1182">
            <v>25553063.495000001</v>
          </cell>
          <cell r="F1182">
            <v>28192212.789000001</v>
          </cell>
          <cell r="G1182">
            <v>30833097.489</v>
          </cell>
          <cell r="H1182">
            <v>34232954.726999998</v>
          </cell>
          <cell r="I1182">
            <v>37012379.442999996</v>
          </cell>
          <cell r="J1182">
            <v>36783316.512450002</v>
          </cell>
          <cell r="K1182">
            <v>35916149.363000005</v>
          </cell>
          <cell r="L1182">
            <v>36854351</v>
          </cell>
          <cell r="M1182">
            <v>36768707</v>
          </cell>
          <cell r="N1182">
            <v>41121746</v>
          </cell>
        </row>
        <row r="1183">
          <cell r="A1183" t="str">
            <v xml:space="preserve">     CIRCULATION FIDUCAIRE</v>
          </cell>
          <cell r="B1183">
            <v>15962788.909999998</v>
          </cell>
          <cell r="C1183">
            <v>17756382.151000001</v>
          </cell>
          <cell r="D1183">
            <v>19639828.948999997</v>
          </cell>
          <cell r="E1183">
            <v>21853323.960000001</v>
          </cell>
          <cell r="F1183">
            <v>24815031.405000001</v>
          </cell>
          <cell r="G1183">
            <v>26482577.335999999</v>
          </cell>
          <cell r="H1183">
            <v>29764564.851</v>
          </cell>
          <cell r="I1183">
            <v>30527124.968109999</v>
          </cell>
          <cell r="J1183">
            <v>30672357.359999999</v>
          </cell>
          <cell r="K1183">
            <v>29950667.195000004</v>
          </cell>
          <cell r="L1183">
            <v>29796004</v>
          </cell>
          <cell r="M1183">
            <v>28708515</v>
          </cell>
          <cell r="N1183">
            <v>30367988</v>
          </cell>
        </row>
        <row r="1184">
          <cell r="A1184" t="str">
            <v xml:space="preserve">      Dépôts à vue MN</v>
          </cell>
          <cell r="B1184">
            <v>2594432.9470000002</v>
          </cell>
          <cell r="C1184">
            <v>2887929.6979999994</v>
          </cell>
          <cell r="D1184">
            <v>2942514.6700000004</v>
          </cell>
          <cell r="E1184">
            <v>3699739.5349999997</v>
          </cell>
          <cell r="F1184">
            <v>3377181.3839999996</v>
          </cell>
          <cell r="G1184">
            <v>4350520.1529999999</v>
          </cell>
          <cell r="H1184">
            <v>4468389.8760000002</v>
          </cell>
          <cell r="I1184">
            <v>6485254.4748899993</v>
          </cell>
          <cell r="J1184">
            <v>6110959.1524499999</v>
          </cell>
          <cell r="K1184">
            <v>5965482.1679999996</v>
          </cell>
          <cell r="L1184">
            <v>7058347</v>
          </cell>
          <cell r="M1184">
            <v>8060192</v>
          </cell>
          <cell r="N1184">
            <v>10753758</v>
          </cell>
        </row>
        <row r="1185">
          <cell r="A1185" t="str">
            <v xml:space="preserve"> </v>
          </cell>
          <cell r="B1185" t="str">
            <v xml:space="preserve"> </v>
          </cell>
          <cell r="C1185" t="str">
            <v xml:space="preserve"> </v>
          </cell>
          <cell r="D1185" t="str">
            <v xml:space="preserve"> </v>
          </cell>
          <cell r="E1185" t="str">
            <v xml:space="preserve"> </v>
          </cell>
          <cell r="F1185" t="str">
            <v xml:space="preserve"> </v>
          </cell>
          <cell r="G1185" t="str">
            <v xml:space="preserve"> </v>
          </cell>
          <cell r="H1185" t="str">
            <v xml:space="preserve"> </v>
          </cell>
          <cell r="I1185" t="str">
            <v xml:space="preserve"> </v>
          </cell>
          <cell r="J1185" t="str">
            <v xml:space="preserve"> </v>
          </cell>
          <cell r="K1185" t="str">
            <v xml:space="preserve"> </v>
          </cell>
          <cell r="L1185" t="str">
            <v xml:space="preserve"> </v>
          </cell>
          <cell r="M1185" t="str">
            <v xml:space="preserve"> </v>
          </cell>
          <cell r="N1185" t="str">
            <v xml:space="preserve"> </v>
          </cell>
        </row>
        <row r="1186">
          <cell r="A1186" t="str">
            <v>DISPONIBILITE MONETAIRE (M1)</v>
          </cell>
          <cell r="B1186">
            <v>18557221.856999997</v>
          </cell>
          <cell r="C1186">
            <v>20644311.848999999</v>
          </cell>
          <cell r="D1186">
            <v>22582343.618999999</v>
          </cell>
          <cell r="E1186">
            <v>25553063.495000001</v>
          </cell>
          <cell r="F1186">
            <v>28192212.789000001</v>
          </cell>
          <cell r="G1186">
            <v>30833097.489</v>
          </cell>
          <cell r="H1186">
            <v>34232954.726999998</v>
          </cell>
          <cell r="I1186">
            <v>37012379.442999996</v>
          </cell>
          <cell r="J1186">
            <v>36783316.512450002</v>
          </cell>
          <cell r="K1186">
            <v>35916149.363000005</v>
          </cell>
          <cell r="L1186">
            <v>36854351</v>
          </cell>
          <cell r="M1186">
            <v>36768707</v>
          </cell>
          <cell r="N1186">
            <v>41121746</v>
          </cell>
        </row>
        <row r="1187">
          <cell r="A1187" t="str">
            <v>QUASI - MONNAIES</v>
          </cell>
          <cell r="B1187">
            <v>5000842.1359999999</v>
          </cell>
          <cell r="C1187">
            <v>4875782.2630000003</v>
          </cell>
          <cell r="D1187">
            <v>4820172.24</v>
          </cell>
          <cell r="E1187">
            <v>5779772.9570000004</v>
          </cell>
          <cell r="F1187">
            <v>5236669.0379999997</v>
          </cell>
          <cell r="G1187">
            <v>32914009.456</v>
          </cell>
          <cell r="H1187">
            <v>32524070.611000001</v>
          </cell>
          <cell r="I1187">
            <v>27167315.293540001</v>
          </cell>
          <cell r="J1187">
            <v>33027959.790000003</v>
          </cell>
          <cell r="K1187">
            <v>34334923.666999996</v>
          </cell>
          <cell r="L1187">
            <v>34915933</v>
          </cell>
          <cell r="M1187">
            <v>36137415</v>
          </cell>
          <cell r="N1187">
            <v>34972841</v>
          </cell>
        </row>
        <row r="1188">
          <cell r="A1188" t="str">
            <v xml:space="preserve">     Dépôts à terme en MN</v>
          </cell>
          <cell r="B1188">
            <v>358.23599999999999</v>
          </cell>
          <cell r="C1188">
            <v>4123.9740000000002</v>
          </cell>
          <cell r="D1188">
            <v>18596.653000000002</v>
          </cell>
          <cell r="E1188">
            <v>4466.0779999999995</v>
          </cell>
          <cell r="F1188">
            <v>46121.882999999994</v>
          </cell>
          <cell r="G1188">
            <v>19062.079000000002</v>
          </cell>
          <cell r="H1188">
            <v>84205.850999999995</v>
          </cell>
          <cell r="I1188">
            <v>9632.8960000000006</v>
          </cell>
          <cell r="J1188">
            <v>6975</v>
          </cell>
          <cell r="K1188">
            <v>14748</v>
          </cell>
          <cell r="L1188">
            <v>102828</v>
          </cell>
          <cell r="M1188">
            <v>10489</v>
          </cell>
          <cell r="N1188">
            <v>24958</v>
          </cell>
        </row>
        <row r="1189">
          <cell r="A1189" t="str">
            <v xml:space="preserve">     Dépôts en dévises</v>
          </cell>
          <cell r="B1189">
            <v>3446144.5289999996</v>
          </cell>
          <cell r="C1189">
            <v>3288486.3210000005</v>
          </cell>
          <cell r="D1189">
            <v>3385727.7069999999</v>
          </cell>
          <cell r="E1189">
            <v>4131455.0449999999</v>
          </cell>
          <cell r="F1189">
            <v>3678531.4129999997</v>
          </cell>
          <cell r="G1189">
            <v>23330617.728</v>
          </cell>
          <cell r="H1189">
            <v>23938125.726999998</v>
          </cell>
          <cell r="I1189">
            <v>20457068.133539997</v>
          </cell>
          <cell r="J1189">
            <v>24634250.136000004</v>
          </cell>
          <cell r="K1189">
            <v>25526667.991999999</v>
          </cell>
          <cell r="L1189">
            <v>26044044</v>
          </cell>
          <cell r="M1189">
            <v>27147000</v>
          </cell>
          <cell r="N1189">
            <v>27033713</v>
          </cell>
        </row>
        <row r="1190">
          <cell r="A1190" t="str">
            <v xml:space="preserve">     Provisions p. importations</v>
          </cell>
          <cell r="B1190">
            <v>1554339.371</v>
          </cell>
          <cell r="C1190">
            <v>1583171.9680000001</v>
          </cell>
          <cell r="D1190">
            <v>1415847.8800000001</v>
          </cell>
          <cell r="E1190">
            <v>1643851.834</v>
          </cell>
          <cell r="F1190">
            <v>1512015.7420000001</v>
          </cell>
          <cell r="G1190">
            <v>9564329.6490000002</v>
          </cell>
          <cell r="H1190">
            <v>8501739.0330000017</v>
          </cell>
          <cell r="I1190">
            <v>6700614.2640000004</v>
          </cell>
          <cell r="J1190">
            <v>8386734.6540000001</v>
          </cell>
          <cell r="K1190">
            <v>8793507.6750000007</v>
          </cell>
          <cell r="L1190">
            <v>8769061</v>
          </cell>
          <cell r="M1190">
            <v>8979926</v>
          </cell>
          <cell r="N1190">
            <v>7914170</v>
          </cell>
        </row>
        <row r="1191">
          <cell r="A1191" t="str">
            <v>QUASI - MONNAIES</v>
          </cell>
          <cell r="B1191">
            <v>5000842.1359999999</v>
          </cell>
          <cell r="C1191">
            <v>4875782.2630000003</v>
          </cell>
          <cell r="D1191">
            <v>4820172.24</v>
          </cell>
          <cell r="E1191">
            <v>5779772.9570000004</v>
          </cell>
          <cell r="F1191">
            <v>5236669.0379999997</v>
          </cell>
          <cell r="G1191">
            <v>32914009.456</v>
          </cell>
          <cell r="H1191">
            <v>32524070.611000001</v>
          </cell>
          <cell r="I1191">
            <v>27167315.293540001</v>
          </cell>
          <cell r="J1191">
            <v>33027959.790000003</v>
          </cell>
          <cell r="K1191">
            <v>34334923.666999996</v>
          </cell>
          <cell r="L1191">
            <v>34915933</v>
          </cell>
          <cell r="M1191">
            <v>36137415</v>
          </cell>
          <cell r="N1191">
            <v>34972841</v>
          </cell>
        </row>
        <row r="1192">
          <cell r="A1192" t="str">
            <v>MASSE MONETAIRE (M2)</v>
          </cell>
          <cell r="B1192">
            <v>23558063.992999997</v>
          </cell>
          <cell r="C1192">
            <v>25520094.112</v>
          </cell>
          <cell r="D1192">
            <v>27402515.858999997</v>
          </cell>
          <cell r="E1192">
            <v>31332836.452</v>
          </cell>
          <cell r="F1192">
            <v>33428881.827</v>
          </cell>
          <cell r="G1192">
            <v>63747106.944999993</v>
          </cell>
          <cell r="H1192">
            <v>66757025.338</v>
          </cell>
          <cell r="I1192">
            <v>64179694.73653999</v>
          </cell>
          <cell r="J1192">
            <v>69811276.302450001</v>
          </cell>
          <cell r="K1192">
            <v>70251073.030000001</v>
          </cell>
          <cell r="L1192">
            <v>71770284</v>
          </cell>
          <cell r="M1192">
            <v>72906122</v>
          </cell>
          <cell r="N1192">
            <v>76094587</v>
          </cell>
        </row>
        <row r="1193">
          <cell r="A1193" t="str">
            <v xml:space="preserve">     Dépôts en dévises</v>
          </cell>
          <cell r="B1193">
            <v>3446144.5289999996</v>
          </cell>
          <cell r="C1193">
            <v>3288486.3210000005</v>
          </cell>
          <cell r="D1193">
            <v>3385727.7069999999</v>
          </cell>
          <cell r="E1193">
            <v>4131455.0449999999</v>
          </cell>
          <cell r="F1193">
            <v>3678531.4129999997</v>
          </cell>
          <cell r="G1193">
            <v>23330617.728</v>
          </cell>
          <cell r="H1193">
            <v>23938125.726999998</v>
          </cell>
          <cell r="I1193">
            <v>20457068.133539997</v>
          </cell>
          <cell r="J1193">
            <v>24634250.136000004</v>
          </cell>
          <cell r="K1193">
            <v>25526667.991999999</v>
          </cell>
          <cell r="L1193">
            <v>26044044</v>
          </cell>
          <cell r="M1193">
            <v>27147000</v>
          </cell>
          <cell r="N1193">
            <v>27033713</v>
          </cell>
        </row>
        <row r="1194">
          <cell r="A1194" t="str">
            <v>CONTREPARTIES</v>
          </cell>
          <cell r="B1194">
            <v>1554339.371</v>
          </cell>
          <cell r="C1194">
            <v>1583171.9680000001</v>
          </cell>
          <cell r="D1194">
            <v>1415847.8800000001</v>
          </cell>
          <cell r="E1194">
            <v>1643851.834</v>
          </cell>
          <cell r="F1194">
            <v>1512015.7420000001</v>
          </cell>
          <cell r="G1194">
            <v>9564329.6490000002</v>
          </cell>
          <cell r="H1194">
            <v>8501739.0330000017</v>
          </cell>
          <cell r="I1194">
            <v>6700614.2640000004</v>
          </cell>
          <cell r="J1194">
            <v>8386734.6540000001</v>
          </cell>
          <cell r="K1194">
            <v>8793507.6750000007</v>
          </cell>
          <cell r="L1194">
            <v>8769061</v>
          </cell>
          <cell r="M1194">
            <v>8979926</v>
          </cell>
          <cell r="N1194">
            <v>7914170</v>
          </cell>
        </row>
        <row r="1196">
          <cell r="A1196" t="str">
            <v>AVOIRS EXTERIEURS NETS</v>
          </cell>
          <cell r="B1196">
            <v>-23077857.465000004</v>
          </cell>
          <cell r="C1196">
            <v>-23127095.231999997</v>
          </cell>
          <cell r="D1196">
            <v>-22961392.563950002</v>
          </cell>
          <cell r="E1196">
            <v>-21812488.509999998</v>
          </cell>
          <cell r="F1196">
            <v>-21912663.858999997</v>
          </cell>
          <cell r="G1196">
            <v>-152631110.204</v>
          </cell>
          <cell r="H1196">
            <v>-133741986.41599999</v>
          </cell>
          <cell r="I1196">
            <v>-102990484.96370001</v>
          </cell>
          <cell r="J1196">
            <v>-137868172.47429001</v>
          </cell>
          <cell r="K1196">
            <v>-141181031.35300004</v>
          </cell>
          <cell r="L1196">
            <v>-143914032</v>
          </cell>
          <cell r="M1196">
            <v>-137100551.80000001</v>
          </cell>
          <cell r="N1196">
            <v>-137032270</v>
          </cell>
        </row>
        <row r="1197">
          <cell r="A1197" t="str">
            <v>CREDITS INTERIEURS</v>
          </cell>
          <cell r="B1197">
            <v>16677832.891999999</v>
          </cell>
          <cell r="C1197">
            <v>16558370.074999999</v>
          </cell>
          <cell r="D1197">
            <v>18490166.591999996</v>
          </cell>
          <cell r="E1197">
            <v>21016538.815999996</v>
          </cell>
          <cell r="F1197">
            <v>22521903.068999998</v>
          </cell>
          <cell r="G1197">
            <v>25666332.634</v>
          </cell>
          <cell r="H1197">
            <v>29612275.707000002</v>
          </cell>
          <cell r="I1197">
            <v>29417055.927099995</v>
          </cell>
          <cell r="J1197">
            <v>30627091.244999997</v>
          </cell>
          <cell r="K1197">
            <v>28120389.553999998</v>
          </cell>
          <cell r="L1197">
            <v>26085284</v>
          </cell>
          <cell r="M1197">
            <v>17808347</v>
          </cell>
          <cell r="N1197">
            <v>25846273</v>
          </cell>
        </row>
        <row r="1198">
          <cell r="A1198" t="str">
            <v xml:space="preserve">          Créances nettes s/l'Etat</v>
          </cell>
          <cell r="B1198">
            <v>13729729.816</v>
          </cell>
          <cell r="C1198">
            <v>13779746.18</v>
          </cell>
          <cell r="D1198">
            <v>15409677.783999998</v>
          </cell>
          <cell r="E1198">
            <v>17288605.027999997</v>
          </cell>
          <cell r="F1198">
            <v>18419188.794999998</v>
          </cell>
          <cell r="G1198">
            <v>17171551.976999998</v>
          </cell>
          <cell r="H1198">
            <v>17687584.465000004</v>
          </cell>
          <cell r="I1198">
            <v>18676733.650049999</v>
          </cell>
          <cell r="J1198">
            <v>17702619.868999995</v>
          </cell>
          <cell r="K1198">
            <v>14423368.280000001</v>
          </cell>
          <cell r="L1198">
            <v>11774490</v>
          </cell>
          <cell r="M1198">
            <v>3235679</v>
          </cell>
          <cell r="N1198">
            <v>12488373</v>
          </cell>
        </row>
        <row r="1199">
          <cell r="A1199" t="str">
            <v xml:space="preserve">           Crédits à l'économie</v>
          </cell>
          <cell r="B1199">
            <v>2948103.0759999999</v>
          </cell>
          <cell r="C1199">
            <v>2778623.8949999996</v>
          </cell>
          <cell r="D1199">
            <v>3080488.8079999997</v>
          </cell>
          <cell r="E1199">
            <v>3727933.7880000002</v>
          </cell>
          <cell r="F1199">
            <v>4102714.2739999997</v>
          </cell>
          <cell r="G1199">
            <v>8494780.6570000015</v>
          </cell>
          <cell r="H1199">
            <v>11924691.242000001</v>
          </cell>
          <cell r="I1199">
            <v>10740322.277049998</v>
          </cell>
          <cell r="J1199">
            <v>12924471.376</v>
          </cell>
          <cell r="K1199">
            <v>13697021.273999998</v>
          </cell>
          <cell r="L1199">
            <v>14310794</v>
          </cell>
          <cell r="M1199">
            <v>14572668</v>
          </cell>
          <cell r="N1199">
            <v>13357900</v>
          </cell>
        </row>
        <row r="1200">
          <cell r="A1200" t="str">
            <v>AVOIRS EXTERIEURS NETS</v>
          </cell>
          <cell r="B1200">
            <v>-23077857.465000004</v>
          </cell>
          <cell r="C1200">
            <v>-23127095.231999997</v>
          </cell>
          <cell r="D1200">
            <v>-22961392.563950002</v>
          </cell>
          <cell r="E1200">
            <v>-21812488.509999998</v>
          </cell>
          <cell r="F1200">
            <v>-21912663.858999997</v>
          </cell>
          <cell r="G1200">
            <v>-152631110.204</v>
          </cell>
          <cell r="H1200">
            <v>-133741986.41599999</v>
          </cell>
          <cell r="I1200">
            <v>-102990484.96370001</v>
          </cell>
          <cell r="J1200">
            <v>-137868172.47429001</v>
          </cell>
          <cell r="K1200">
            <v>-141181031.35300004</v>
          </cell>
          <cell r="L1200">
            <v>-143914032</v>
          </cell>
          <cell r="M1200">
            <v>-137100551.80000001</v>
          </cell>
          <cell r="N1200">
            <v>-137032270</v>
          </cell>
        </row>
        <row r="1201">
          <cell r="A1201" t="str">
            <v>COMPTES DU CAPITAL</v>
          </cell>
          <cell r="B1201">
            <v>5723510.1069999989</v>
          </cell>
          <cell r="C1201">
            <v>5374403.4349999996</v>
          </cell>
          <cell r="D1201">
            <v>6392803.0460000001</v>
          </cell>
          <cell r="E1201">
            <v>6642799.118999999</v>
          </cell>
          <cell r="F1201">
            <v>5703519.8430000003</v>
          </cell>
          <cell r="G1201">
            <v>37897035.951999992</v>
          </cell>
          <cell r="H1201">
            <v>36875337.031000003</v>
          </cell>
          <cell r="I1201">
            <v>28152558.019529995</v>
          </cell>
          <cell r="J1201">
            <v>34299930.122550003</v>
          </cell>
          <cell r="K1201">
            <v>34995721.859999992</v>
          </cell>
          <cell r="L1201">
            <v>35026458.5</v>
          </cell>
          <cell r="M1201">
            <v>35059207.600000009</v>
          </cell>
          <cell r="N1201">
            <v>26985629</v>
          </cell>
        </row>
        <row r="1202">
          <cell r="A1202" t="str">
            <v>COMPTES DE REEVALUATION</v>
          </cell>
          <cell r="B1202">
            <v>-17557207.332999997</v>
          </cell>
          <cell r="C1202">
            <v>-17557220.901000001</v>
          </cell>
          <cell r="D1202">
            <v>-17564370.835000001</v>
          </cell>
          <cell r="E1202">
            <v>-17293919.210000001</v>
          </cell>
          <cell r="F1202">
            <v>-17397258.490000002</v>
          </cell>
          <cell r="G1202">
            <v>-116317675.52899998</v>
          </cell>
          <cell r="H1202">
            <v>-104191685.61100003</v>
          </cell>
          <cell r="I1202">
            <v>-82213089.819089949</v>
          </cell>
          <cell r="J1202">
            <v>-105567441.02719998</v>
          </cell>
          <cell r="K1202">
            <v>-109032382.43700004</v>
          </cell>
          <cell r="L1202">
            <v>-108938258</v>
          </cell>
          <cell r="M1202">
            <v>-109446617</v>
          </cell>
          <cell r="N1202">
            <v>-105946398</v>
          </cell>
        </row>
        <row r="1203">
          <cell r="A1203" t="str">
            <v>FONDS DE CONTREPARTIE</v>
          </cell>
          <cell r="B1203">
            <v>7.0000000000000001E-3</v>
          </cell>
          <cell r="C1203">
            <v>7.0000000000000001E-3</v>
          </cell>
          <cell r="D1203">
            <v>7.0000000000000001E-3</v>
          </cell>
          <cell r="E1203">
            <v>7.0000000000000001E-3</v>
          </cell>
          <cell r="F1203">
            <v>7.0000000000000001E-3</v>
          </cell>
          <cell r="G1203">
            <v>7.0000000000000001E-3</v>
          </cell>
          <cell r="H1203">
            <v>7.0000000000000001E-3</v>
          </cell>
          <cell r="I1203">
            <v>6.8499999999999993E-3</v>
          </cell>
          <cell r="J1203">
            <v>6.8499999999999993E-3</v>
          </cell>
          <cell r="K1203">
            <v>7.0000000000000001E-3</v>
          </cell>
          <cell r="L1203">
            <v>0</v>
          </cell>
          <cell r="M1203">
            <v>0</v>
          </cell>
          <cell r="N1203">
            <v>0</v>
          </cell>
        </row>
        <row r="1204">
          <cell r="A1204" t="str">
            <v>AUTRES POSTES NETS</v>
          </cell>
          <cell r="B1204">
            <v>-18124391.346999995</v>
          </cell>
          <cell r="C1204">
            <v>-19906001.803999998</v>
          </cell>
          <cell r="D1204">
            <v>-20702174.039999999</v>
          </cell>
          <cell r="E1204">
            <v>-21477666.052999996</v>
          </cell>
          <cell r="F1204">
            <v>-21125903.976999998</v>
          </cell>
          <cell r="G1204">
            <v>-112291244.94500001</v>
          </cell>
          <cell r="H1204">
            <v>-103570387.47399999</v>
          </cell>
          <cell r="I1204">
            <v>-83692591.980690002</v>
          </cell>
          <cell r="J1204">
            <v>-105784846.63424</v>
          </cell>
          <cell r="K1204">
            <v>-109275054.259</v>
          </cell>
          <cell r="L1204">
            <v>-115687232.5</v>
          </cell>
          <cell r="M1204">
            <v>-117810917.40000002</v>
          </cell>
          <cell r="N1204">
            <v>-108319815</v>
          </cell>
        </row>
        <row r="1205">
          <cell r="A1205" t="str">
            <v>COMPTES DU CAPITAL</v>
          </cell>
          <cell r="B1205">
            <v>5723510.1069999989</v>
          </cell>
          <cell r="C1205">
            <v>5374403.4349999996</v>
          </cell>
          <cell r="D1205">
            <v>6392803.0460000001</v>
          </cell>
          <cell r="E1205">
            <v>6642799.118999999</v>
          </cell>
          <cell r="F1205">
            <v>5703519.8430000003</v>
          </cell>
          <cell r="G1205">
            <v>37897035.951999992</v>
          </cell>
          <cell r="H1205">
            <v>36875337.031000003</v>
          </cell>
          <cell r="I1205">
            <v>28152558.019529995</v>
          </cell>
          <cell r="J1205">
            <v>34299930.122550003</v>
          </cell>
          <cell r="K1205">
            <v>34995721.859999992</v>
          </cell>
          <cell r="L1205">
            <v>35026458.5</v>
          </cell>
          <cell r="M1205">
            <v>35059207.600000009</v>
          </cell>
          <cell r="N1205">
            <v>26985629</v>
          </cell>
        </row>
        <row r="1206">
          <cell r="A1206" t="str">
            <v>COMPTES DE REEVALUATION</v>
          </cell>
          <cell r="B1206">
            <v>-17557207.332999997</v>
          </cell>
          <cell r="C1206">
            <v>-17557220.901000001</v>
          </cell>
          <cell r="D1206">
            <v>-17564370.835000001</v>
          </cell>
          <cell r="E1206">
            <v>-17293919.210000001</v>
          </cell>
          <cell r="F1206">
            <v>-17397258.490000002</v>
          </cell>
          <cell r="G1206">
            <v>-116317675.52899998</v>
          </cell>
          <cell r="H1206">
            <v>-104191685.61100003</v>
          </cell>
          <cell r="I1206">
            <v>-82213089.819089949</v>
          </cell>
          <cell r="J1206">
            <v>-105567441.02719998</v>
          </cell>
          <cell r="K1206">
            <v>-109032382.43700004</v>
          </cell>
          <cell r="L1206">
            <v>-108938258</v>
          </cell>
          <cell r="M1206">
            <v>-109446617</v>
          </cell>
          <cell r="N1206">
            <v>-105946398</v>
          </cell>
        </row>
        <row r="1207">
          <cell r="A1207" t="str">
            <v>FONDS DE CONTREPARTIE</v>
          </cell>
          <cell r="B1207">
            <v>7.0000000000000001E-3</v>
          </cell>
          <cell r="C1207">
            <v>7.0000000000000001E-3</v>
          </cell>
          <cell r="D1207">
            <v>7.0000000000000001E-3</v>
          </cell>
          <cell r="E1207">
            <v>7.0000000000000001E-3</v>
          </cell>
          <cell r="F1207">
            <v>7.0000000000000001E-3</v>
          </cell>
          <cell r="G1207">
            <v>7.0000000000000001E-3</v>
          </cell>
          <cell r="H1207">
            <v>7.0000000000000001E-3</v>
          </cell>
          <cell r="I1207">
            <v>6.8499999999999993E-3</v>
          </cell>
          <cell r="J1207">
            <v>6.8499999999999993E-3</v>
          </cell>
          <cell r="K1207">
            <v>7.0000000000000001E-3</v>
          </cell>
          <cell r="L1207">
            <v>0</v>
          </cell>
          <cell r="M1207">
            <v>0</v>
          </cell>
          <cell r="N1207">
            <v>0</v>
          </cell>
        </row>
        <row r="1208">
          <cell r="A1208" t="str">
            <v>AUTRES POSTES NETS</v>
          </cell>
          <cell r="B1208">
            <v>-18124391.346999995</v>
          </cell>
          <cell r="C1208">
            <v>-19906001.803999998</v>
          </cell>
          <cell r="D1208">
            <v>-20702174.039999999</v>
          </cell>
          <cell r="E1208">
            <v>-21477666.052999996</v>
          </cell>
          <cell r="F1208">
            <v>-21125903.976999998</v>
          </cell>
          <cell r="G1208">
            <v>-112291244.94500001</v>
          </cell>
          <cell r="H1208">
            <v>-103570387.47399999</v>
          </cell>
          <cell r="I1208">
            <v>-83692591.980690002</v>
          </cell>
          <cell r="J1208">
            <v>-105784846.63424</v>
          </cell>
          <cell r="K1208">
            <v>-109275054.259</v>
          </cell>
          <cell r="L1208">
            <v>-115687232.5</v>
          </cell>
          <cell r="M1208">
            <v>-117810917.40000002</v>
          </cell>
          <cell r="N1208">
            <v>-108319815</v>
          </cell>
        </row>
        <row r="1210">
          <cell r="B1210" t="str">
            <v xml:space="preserve"> </v>
          </cell>
        </row>
        <row r="1214">
          <cell r="B1214" t="str">
            <v/>
          </cell>
        </row>
        <row r="1251">
          <cell r="A1251">
            <v>37764.390876041667</v>
          </cell>
          <cell r="B1251" t="str">
            <v xml:space="preserve"> </v>
          </cell>
        </row>
        <row r="1258">
          <cell r="A1258" t="str">
            <v>BULLETIN MENSUEL DE  STATISTIQUES</v>
          </cell>
        </row>
        <row r="1261">
          <cell r="A1261" t="str">
            <v>BULLETIN ANNUEL DE  STATISTIQUES</v>
          </cell>
        </row>
        <row r="1265">
          <cell r="A1265" t="str">
            <v>MOIS   DE  SEPTEMBRE  2001</v>
          </cell>
        </row>
        <row r="1268">
          <cell r="A1268" t="str">
            <v>ANNEE   2001</v>
          </cell>
        </row>
        <row r="1271">
          <cell r="A1271" t="str">
            <v xml:space="preserve"> </v>
          </cell>
        </row>
        <row r="1274">
          <cell r="A1274" t="str">
            <v/>
          </cell>
        </row>
        <row r="1277">
          <cell r="A1277" t="str">
            <v xml:space="preserve"> </v>
          </cell>
        </row>
        <row r="1280">
          <cell r="A1280" t="str">
            <v/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326"/>
  <sheetViews>
    <sheetView zoomScale="82" zoomScaleNormal="82" workbookViewId="0">
      <selection activeCell="E13" sqref="E13"/>
    </sheetView>
  </sheetViews>
  <sheetFormatPr baseColWidth="10" defaultColWidth="8.88671875" defaultRowHeight="13.8" x14ac:dyDescent="0.3"/>
  <cols>
    <col min="1" max="1" width="8.88671875" style="35"/>
    <col min="2" max="2" width="91.6640625" style="35" customWidth="1"/>
    <col min="3" max="3" width="29.109375" style="35" customWidth="1"/>
    <col min="4" max="4" width="26.5546875" style="35" customWidth="1"/>
    <col min="5" max="16384" width="8.88671875" style="35"/>
  </cols>
  <sheetData>
    <row r="2" spans="1:8" s="36" customFormat="1" ht="14.4" x14ac:dyDescent="0.3">
      <c r="A2" s="67"/>
      <c r="B2" s="21" t="s">
        <v>302</v>
      </c>
      <c r="C2" s="57"/>
      <c r="D2" s="57"/>
      <c r="E2" s="67"/>
      <c r="F2" s="67"/>
      <c r="G2" s="67"/>
      <c r="H2" s="67"/>
    </row>
    <row r="3" spans="1:8" s="36" customFormat="1" ht="14.4" x14ac:dyDescent="0.3">
      <c r="A3" s="67"/>
      <c r="B3" s="21"/>
      <c r="C3" s="57"/>
      <c r="D3" s="57"/>
      <c r="E3" s="67"/>
      <c r="F3" s="67"/>
      <c r="G3" s="67"/>
      <c r="H3" s="67"/>
    </row>
    <row r="4" spans="1:8" s="36" customFormat="1" ht="14.4" x14ac:dyDescent="0.3">
      <c r="A4" s="67"/>
      <c r="B4" s="37"/>
      <c r="C4" s="66"/>
      <c r="D4" s="66"/>
      <c r="E4" s="67"/>
      <c r="F4" s="67"/>
      <c r="G4" s="67"/>
      <c r="H4" s="67"/>
    </row>
    <row r="5" spans="1:8" s="36" customFormat="1" ht="14.4" x14ac:dyDescent="0.3">
      <c r="A5" s="67"/>
      <c r="C5" s="67"/>
      <c r="D5" s="67"/>
      <c r="E5" s="67"/>
      <c r="F5" s="67"/>
      <c r="G5" s="67"/>
      <c r="H5" s="67"/>
    </row>
    <row r="6" spans="1:8" s="36" customFormat="1" ht="14.4" x14ac:dyDescent="0.3">
      <c r="A6" s="67"/>
      <c r="C6" s="67"/>
      <c r="D6" s="67"/>
      <c r="E6" s="67"/>
      <c r="F6" s="67"/>
      <c r="G6" s="67"/>
      <c r="H6" s="67"/>
    </row>
    <row r="7" spans="1:8" s="36" customFormat="1" ht="14.4" x14ac:dyDescent="0.3">
      <c r="A7" s="67"/>
      <c r="B7" s="90" t="s">
        <v>503</v>
      </c>
      <c r="C7" s="90"/>
      <c r="D7" s="90"/>
      <c r="E7" s="67"/>
      <c r="F7" s="67"/>
      <c r="G7" s="67"/>
      <c r="H7" s="67"/>
    </row>
    <row r="8" spans="1:8" s="36" customFormat="1" ht="14.4" x14ac:dyDescent="0.3">
      <c r="A8" s="67"/>
      <c r="B8" s="90" t="s">
        <v>504</v>
      </c>
      <c r="C8" s="90"/>
      <c r="D8" s="90"/>
      <c r="E8" s="67"/>
      <c r="F8" s="67"/>
      <c r="G8" s="67"/>
      <c r="H8" s="67"/>
    </row>
    <row r="9" spans="1:8" s="36" customFormat="1" ht="14.4" x14ac:dyDescent="0.3">
      <c r="A9" s="67"/>
      <c r="B9" s="37"/>
      <c r="C9" s="66"/>
      <c r="D9" s="66"/>
      <c r="E9" s="67"/>
      <c r="F9" s="67"/>
      <c r="G9" s="67"/>
      <c r="H9" s="67"/>
    </row>
    <row r="10" spans="1:8" s="36" customFormat="1" ht="14.4" x14ac:dyDescent="0.3">
      <c r="A10" s="67"/>
      <c r="B10" s="91" t="s">
        <v>506</v>
      </c>
      <c r="C10" s="91"/>
      <c r="D10" s="91"/>
      <c r="E10" s="67"/>
      <c r="F10" s="67"/>
      <c r="G10" s="67"/>
      <c r="H10" s="67"/>
    </row>
    <row r="11" spans="1:8" s="36" customFormat="1" ht="14.4" x14ac:dyDescent="0.3">
      <c r="A11" s="67"/>
      <c r="C11" s="67"/>
      <c r="D11" s="67"/>
      <c r="E11" s="67"/>
      <c r="F11" s="67"/>
      <c r="G11" s="67"/>
      <c r="H11" s="67"/>
    </row>
    <row r="12" spans="1:8" s="36" customFormat="1" ht="14.4" x14ac:dyDescent="0.3">
      <c r="A12" s="67"/>
      <c r="B12" s="71"/>
      <c r="C12" s="71"/>
      <c r="D12" s="71"/>
      <c r="E12" s="67"/>
      <c r="F12" s="67"/>
      <c r="G12" s="67"/>
      <c r="H12" s="67"/>
    </row>
    <row r="13" spans="1:8" s="36" customFormat="1" ht="14.4" x14ac:dyDescent="0.3">
      <c r="A13" s="67"/>
      <c r="B13" s="71" t="s">
        <v>298</v>
      </c>
      <c r="C13" s="71" t="s">
        <v>306</v>
      </c>
      <c r="D13" s="71"/>
      <c r="E13" s="67"/>
      <c r="F13" s="67"/>
      <c r="G13" s="67"/>
      <c r="H13" s="67"/>
    </row>
    <row r="14" spans="1:8" x14ac:dyDescent="0.3">
      <c r="C14" s="92">
        <v>2018</v>
      </c>
      <c r="D14" s="92"/>
    </row>
    <row r="15" spans="1:8" ht="30" customHeight="1" x14ac:dyDescent="0.3">
      <c r="B15" s="70" t="s">
        <v>83</v>
      </c>
      <c r="C15" s="73" t="s">
        <v>84</v>
      </c>
      <c r="D15" s="73" t="s">
        <v>85</v>
      </c>
    </row>
    <row r="16" spans="1:8" ht="19.95" customHeight="1" x14ac:dyDescent="0.3">
      <c r="B16" s="47" t="s">
        <v>0</v>
      </c>
      <c r="C16" s="68">
        <v>3570758</v>
      </c>
      <c r="D16" s="68">
        <v>3771245</v>
      </c>
    </row>
    <row r="17" spans="1:4" ht="19.95" customHeight="1" x14ac:dyDescent="0.3">
      <c r="A17" s="38"/>
      <c r="B17" s="52" t="s">
        <v>394</v>
      </c>
      <c r="C17" s="68">
        <v>0</v>
      </c>
      <c r="D17" s="68">
        <v>200487</v>
      </c>
    </row>
    <row r="18" spans="1:4" ht="19.95" customHeight="1" x14ac:dyDescent="0.3">
      <c r="B18" s="53" t="s">
        <v>395</v>
      </c>
      <c r="C18" s="68">
        <v>3531502</v>
      </c>
      <c r="D18" s="68">
        <v>2527373</v>
      </c>
    </row>
    <row r="19" spans="1:4" ht="19.95" customHeight="1" x14ac:dyDescent="0.3">
      <c r="B19" s="53" t="s">
        <v>396</v>
      </c>
      <c r="C19" s="68">
        <v>1004129</v>
      </c>
      <c r="D19" s="68">
        <v>0</v>
      </c>
    </row>
    <row r="20" spans="1:4" ht="19.95" customHeight="1" x14ac:dyDescent="0.3">
      <c r="B20" s="54" t="s">
        <v>397</v>
      </c>
      <c r="C20" s="68">
        <v>3361903</v>
      </c>
      <c r="D20" s="68">
        <v>1635264</v>
      </c>
    </row>
    <row r="21" spans="1:4" ht="19.95" customHeight="1" x14ac:dyDescent="0.3">
      <c r="B21" s="43" t="s">
        <v>398</v>
      </c>
      <c r="C21" s="68">
        <v>1726639</v>
      </c>
      <c r="D21" s="68">
        <v>0</v>
      </c>
    </row>
    <row r="22" spans="1:4" ht="19.95" customHeight="1" x14ac:dyDescent="0.3">
      <c r="B22" s="44" t="s">
        <v>399</v>
      </c>
      <c r="C22" s="49">
        <v>3361884</v>
      </c>
      <c r="D22" s="49">
        <v>1635264</v>
      </c>
    </row>
    <row r="23" spans="1:4" ht="19.95" customHeight="1" x14ac:dyDescent="0.3">
      <c r="B23" s="45" t="s">
        <v>400</v>
      </c>
      <c r="C23" s="49">
        <v>37184</v>
      </c>
      <c r="D23" s="49">
        <v>0</v>
      </c>
    </row>
    <row r="24" spans="1:4" ht="19.95" customHeight="1" x14ac:dyDescent="0.3">
      <c r="B24" s="44" t="s">
        <v>401</v>
      </c>
      <c r="C24" s="68">
        <v>0</v>
      </c>
      <c r="D24" s="68">
        <v>0</v>
      </c>
    </row>
    <row r="25" spans="1:4" ht="19.95" customHeight="1" x14ac:dyDescent="0.3">
      <c r="B25" s="46" t="s">
        <v>402</v>
      </c>
      <c r="C25" s="50">
        <v>0</v>
      </c>
      <c r="D25" s="50">
        <v>0</v>
      </c>
    </row>
    <row r="26" spans="1:4" ht="19.95" customHeight="1" x14ac:dyDescent="0.3">
      <c r="B26" s="46" t="s">
        <v>2</v>
      </c>
      <c r="C26" s="50">
        <v>0</v>
      </c>
      <c r="D26" s="50">
        <v>0</v>
      </c>
    </row>
    <row r="27" spans="1:4" ht="19.95" customHeight="1" x14ac:dyDescent="0.3">
      <c r="B27" s="44" t="s">
        <v>3</v>
      </c>
      <c r="C27" s="50">
        <v>19</v>
      </c>
      <c r="D27" s="50">
        <v>0</v>
      </c>
    </row>
    <row r="28" spans="1:4" ht="19.95" customHeight="1" x14ac:dyDescent="0.3">
      <c r="B28" s="54" t="s">
        <v>4</v>
      </c>
      <c r="C28" s="68">
        <v>169599</v>
      </c>
      <c r="D28" s="68">
        <v>892109</v>
      </c>
    </row>
    <row r="29" spans="1:4" ht="19.95" customHeight="1" x14ac:dyDescent="0.3">
      <c r="B29" s="54" t="s">
        <v>403</v>
      </c>
      <c r="C29" s="69">
        <v>0</v>
      </c>
      <c r="D29" s="68">
        <v>722510</v>
      </c>
    </row>
    <row r="30" spans="1:4" ht="19.95" customHeight="1" x14ac:dyDescent="0.3">
      <c r="B30" s="44" t="s">
        <v>404</v>
      </c>
      <c r="C30" s="68">
        <v>0</v>
      </c>
      <c r="D30" s="68">
        <v>0</v>
      </c>
    </row>
    <row r="31" spans="1:4" ht="19.95" customHeight="1" x14ac:dyDescent="0.3">
      <c r="B31" s="45" t="s">
        <v>6</v>
      </c>
      <c r="C31" s="50">
        <v>0</v>
      </c>
      <c r="D31" s="50">
        <v>0</v>
      </c>
    </row>
    <row r="32" spans="1:4" ht="19.95" customHeight="1" x14ac:dyDescent="0.3">
      <c r="B32" s="45" t="s">
        <v>405</v>
      </c>
      <c r="C32" s="50">
        <v>0</v>
      </c>
      <c r="D32" s="50">
        <v>0</v>
      </c>
    </row>
    <row r="33" spans="2:4" ht="19.95" customHeight="1" x14ac:dyDescent="0.3">
      <c r="B33" s="44" t="s">
        <v>406</v>
      </c>
      <c r="C33" s="50">
        <v>722</v>
      </c>
      <c r="D33" s="50">
        <v>19258</v>
      </c>
    </row>
    <row r="34" spans="2:4" ht="19.95" customHeight="1" x14ac:dyDescent="0.3">
      <c r="B34" s="44" t="s">
        <v>7</v>
      </c>
      <c r="C34" s="68">
        <v>30137</v>
      </c>
      <c r="D34" s="68">
        <v>261100</v>
      </c>
    </row>
    <row r="35" spans="2:4" ht="19.95" customHeight="1" x14ac:dyDescent="0.3">
      <c r="B35" s="45" t="s">
        <v>8</v>
      </c>
      <c r="C35" s="68">
        <v>13801</v>
      </c>
      <c r="D35" s="68">
        <v>193118</v>
      </c>
    </row>
    <row r="36" spans="2:4" ht="19.95" customHeight="1" x14ac:dyDescent="0.3">
      <c r="B36" s="46" t="s">
        <v>9</v>
      </c>
      <c r="C36" s="50">
        <v>0</v>
      </c>
      <c r="D36" s="50">
        <v>5656</v>
      </c>
    </row>
    <row r="37" spans="2:4" ht="19.95" customHeight="1" x14ac:dyDescent="0.3">
      <c r="B37" s="46" t="s">
        <v>10</v>
      </c>
      <c r="C37" s="50">
        <v>5388</v>
      </c>
      <c r="D37" s="50">
        <v>181505</v>
      </c>
    </row>
    <row r="38" spans="2:4" ht="19.95" customHeight="1" x14ac:dyDescent="0.3">
      <c r="B38" s="46" t="s">
        <v>11</v>
      </c>
      <c r="C38" s="50">
        <v>8413</v>
      </c>
      <c r="D38" s="50">
        <v>5957</v>
      </c>
    </row>
    <row r="39" spans="2:4" ht="19.95" customHeight="1" x14ac:dyDescent="0.3">
      <c r="B39" s="45" t="s">
        <v>12</v>
      </c>
      <c r="C39" s="68">
        <v>15449</v>
      </c>
      <c r="D39" s="68">
        <v>67479</v>
      </c>
    </row>
    <row r="40" spans="2:4" ht="19.95" customHeight="1" x14ac:dyDescent="0.3">
      <c r="B40" s="46" t="s">
        <v>9</v>
      </c>
      <c r="C40" s="50">
        <v>6168</v>
      </c>
      <c r="D40" s="50">
        <v>28918</v>
      </c>
    </row>
    <row r="41" spans="2:4" ht="19.95" customHeight="1" x14ac:dyDescent="0.3">
      <c r="B41" s="46" t="s">
        <v>10</v>
      </c>
      <c r="C41" s="50">
        <v>996</v>
      </c>
      <c r="D41" s="50">
        <v>33926</v>
      </c>
    </row>
    <row r="42" spans="2:4" ht="19.95" customHeight="1" x14ac:dyDescent="0.3">
      <c r="B42" s="46" t="s">
        <v>11</v>
      </c>
      <c r="C42" s="50">
        <v>8285</v>
      </c>
      <c r="D42" s="50">
        <v>4635</v>
      </c>
    </row>
    <row r="43" spans="2:4" ht="19.95" customHeight="1" x14ac:dyDescent="0.3">
      <c r="B43" s="45" t="s">
        <v>407</v>
      </c>
      <c r="C43" s="68">
        <v>458</v>
      </c>
      <c r="D43" s="68">
        <v>273</v>
      </c>
    </row>
    <row r="44" spans="2:4" ht="19.95" customHeight="1" x14ac:dyDescent="0.3">
      <c r="B44" s="46" t="s">
        <v>9</v>
      </c>
      <c r="C44" s="50">
        <v>207</v>
      </c>
      <c r="D44" s="50">
        <v>113</v>
      </c>
    </row>
    <row r="45" spans="2:4" ht="19.95" customHeight="1" x14ac:dyDescent="0.3">
      <c r="B45" s="46" t="s">
        <v>10</v>
      </c>
      <c r="C45" s="50">
        <v>226</v>
      </c>
      <c r="D45" s="50">
        <v>157</v>
      </c>
    </row>
    <row r="46" spans="2:4" ht="19.95" customHeight="1" x14ac:dyDescent="0.3">
      <c r="B46" s="46" t="s">
        <v>56</v>
      </c>
      <c r="C46" s="50">
        <v>25</v>
      </c>
      <c r="D46" s="50">
        <v>3</v>
      </c>
    </row>
    <row r="47" spans="2:4" ht="20.7" customHeight="1" x14ac:dyDescent="0.3">
      <c r="B47" s="45" t="s">
        <v>408</v>
      </c>
      <c r="C47" s="50">
        <v>429</v>
      </c>
      <c r="D47" s="50">
        <v>230</v>
      </c>
    </row>
    <row r="48" spans="2:4" ht="19.95" customHeight="1" x14ac:dyDescent="0.3">
      <c r="B48" s="44" t="s">
        <v>13</v>
      </c>
      <c r="C48" s="68">
        <v>23420</v>
      </c>
      <c r="D48" s="68">
        <v>78903</v>
      </c>
    </row>
    <row r="49" spans="2:4" ht="19.95" customHeight="1" x14ac:dyDescent="0.3">
      <c r="B49" s="45" t="s">
        <v>409</v>
      </c>
      <c r="C49" s="50">
        <v>11628</v>
      </c>
      <c r="D49" s="50">
        <v>16854</v>
      </c>
    </row>
    <row r="50" spans="2:4" ht="19.95" customHeight="1" x14ac:dyDescent="0.3">
      <c r="B50" s="45" t="s">
        <v>410</v>
      </c>
      <c r="C50" s="68">
        <v>11792</v>
      </c>
      <c r="D50" s="68">
        <v>62049</v>
      </c>
    </row>
    <row r="51" spans="2:4" ht="19.95" customHeight="1" x14ac:dyDescent="0.3">
      <c r="B51" s="46" t="s">
        <v>411</v>
      </c>
      <c r="C51" s="50">
        <v>412</v>
      </c>
      <c r="D51" s="50">
        <v>2043</v>
      </c>
    </row>
    <row r="52" spans="2:4" ht="19.95" customHeight="1" x14ac:dyDescent="0.3">
      <c r="B52" s="46" t="s">
        <v>412</v>
      </c>
      <c r="C52" s="50">
        <v>551</v>
      </c>
      <c r="D52" s="50">
        <v>19519</v>
      </c>
    </row>
    <row r="53" spans="2:4" ht="19.95" customHeight="1" x14ac:dyDescent="0.3">
      <c r="B53" s="46" t="s">
        <v>413</v>
      </c>
      <c r="C53" s="50">
        <v>10829</v>
      </c>
      <c r="D53" s="50">
        <v>40487</v>
      </c>
    </row>
    <row r="54" spans="2:4" ht="19.95" customHeight="1" x14ac:dyDescent="0.3">
      <c r="B54" s="44" t="s">
        <v>414</v>
      </c>
      <c r="C54" s="68">
        <v>582</v>
      </c>
      <c r="D54" s="68">
        <v>63843</v>
      </c>
    </row>
    <row r="55" spans="2:4" ht="19.95" customHeight="1" x14ac:dyDescent="0.3">
      <c r="B55" s="45" t="s">
        <v>415</v>
      </c>
      <c r="C55" s="50">
        <v>61</v>
      </c>
      <c r="D55" s="50">
        <v>20</v>
      </c>
    </row>
    <row r="56" spans="2:4" ht="19.95" customHeight="1" x14ac:dyDescent="0.3">
      <c r="B56" s="45" t="s">
        <v>416</v>
      </c>
      <c r="C56" s="50">
        <v>521</v>
      </c>
      <c r="D56" s="50">
        <v>63823</v>
      </c>
    </row>
    <row r="57" spans="2:4" ht="19.95" customHeight="1" x14ac:dyDescent="0.3">
      <c r="B57" s="44" t="s">
        <v>361</v>
      </c>
      <c r="C57" s="68">
        <v>912</v>
      </c>
      <c r="D57" s="68">
        <v>64315</v>
      </c>
    </row>
    <row r="58" spans="2:4" ht="19.95" customHeight="1" x14ac:dyDescent="0.3">
      <c r="B58" s="45" t="s">
        <v>417</v>
      </c>
      <c r="C58" s="50">
        <v>881</v>
      </c>
      <c r="D58" s="50">
        <v>61849</v>
      </c>
    </row>
    <row r="59" spans="2:4" ht="19.95" customHeight="1" x14ac:dyDescent="0.3">
      <c r="B59" s="45" t="s">
        <v>418</v>
      </c>
      <c r="C59" s="50">
        <v>31</v>
      </c>
      <c r="D59" s="50">
        <v>2256</v>
      </c>
    </row>
    <row r="60" spans="2:4" ht="19.95" customHeight="1" x14ac:dyDescent="0.3">
      <c r="B60" s="45" t="s">
        <v>419</v>
      </c>
      <c r="C60" s="50">
        <v>0</v>
      </c>
      <c r="D60" s="50">
        <v>210</v>
      </c>
    </row>
    <row r="61" spans="2:4" ht="19.95" customHeight="1" x14ac:dyDescent="0.3">
      <c r="B61" s="45" t="s">
        <v>420</v>
      </c>
      <c r="C61" s="50">
        <v>0</v>
      </c>
      <c r="D61" s="50">
        <v>0</v>
      </c>
    </row>
    <row r="62" spans="2:4" ht="19.95" customHeight="1" x14ac:dyDescent="0.3">
      <c r="B62" s="44" t="s">
        <v>16</v>
      </c>
      <c r="C62" s="68">
        <v>44</v>
      </c>
      <c r="D62" s="68">
        <v>4833</v>
      </c>
    </row>
    <row r="63" spans="2:4" ht="19.95" customHeight="1" x14ac:dyDescent="0.3">
      <c r="B63" s="45" t="s">
        <v>421</v>
      </c>
      <c r="C63" s="50">
        <v>44</v>
      </c>
      <c r="D63" s="50">
        <v>4833</v>
      </c>
    </row>
    <row r="64" spans="2:4" ht="19.95" customHeight="1" x14ac:dyDescent="0.3">
      <c r="B64" s="45" t="s">
        <v>422</v>
      </c>
      <c r="C64" s="50">
        <v>0</v>
      </c>
      <c r="D64" s="50">
        <v>0</v>
      </c>
    </row>
    <row r="65" spans="2:4" ht="19.95" customHeight="1" x14ac:dyDescent="0.3">
      <c r="B65" s="44" t="s">
        <v>423</v>
      </c>
      <c r="C65" s="68">
        <v>30</v>
      </c>
      <c r="D65" s="68">
        <v>3659</v>
      </c>
    </row>
    <row r="66" spans="2:4" ht="19.95" customHeight="1" x14ac:dyDescent="0.3">
      <c r="B66" s="44" t="s">
        <v>424</v>
      </c>
      <c r="C66" s="68">
        <v>4285</v>
      </c>
      <c r="D66" s="68">
        <v>26571</v>
      </c>
    </row>
    <row r="67" spans="2:4" ht="19.95" customHeight="1" x14ac:dyDescent="0.3">
      <c r="B67" s="45" t="s">
        <v>425</v>
      </c>
      <c r="C67" s="50">
        <v>1151</v>
      </c>
      <c r="D67" s="50">
        <v>8210</v>
      </c>
    </row>
    <row r="68" spans="2:4" ht="19.95" customHeight="1" x14ac:dyDescent="0.3">
      <c r="B68" s="45" t="s">
        <v>426</v>
      </c>
      <c r="C68" s="50">
        <v>3134</v>
      </c>
      <c r="D68" s="50">
        <v>16565</v>
      </c>
    </row>
    <row r="69" spans="2:4" ht="19.95" customHeight="1" x14ac:dyDescent="0.3">
      <c r="B69" s="45" t="s">
        <v>427</v>
      </c>
      <c r="C69" s="50">
        <v>0</v>
      </c>
      <c r="D69" s="50">
        <v>1796</v>
      </c>
    </row>
    <row r="70" spans="2:4" ht="19.95" customHeight="1" x14ac:dyDescent="0.3">
      <c r="B70" s="44" t="s">
        <v>366</v>
      </c>
      <c r="C70" s="68">
        <v>100383</v>
      </c>
      <c r="D70" s="68">
        <v>358865</v>
      </c>
    </row>
    <row r="71" spans="2:4" ht="19.95" customHeight="1" x14ac:dyDescent="0.3">
      <c r="B71" s="45" t="s">
        <v>428</v>
      </c>
      <c r="C71" s="50">
        <v>0</v>
      </c>
      <c r="D71" s="50">
        <v>777</v>
      </c>
    </row>
    <row r="72" spans="2:4" ht="19.95" customHeight="1" x14ac:dyDescent="0.3">
      <c r="B72" s="45" t="s">
        <v>429</v>
      </c>
      <c r="C72" s="50">
        <v>9552</v>
      </c>
      <c r="D72" s="50">
        <v>92106</v>
      </c>
    </row>
    <row r="73" spans="2:4" ht="19.95" customHeight="1" x14ac:dyDescent="0.3">
      <c r="B73" s="45" t="s">
        <v>430</v>
      </c>
      <c r="C73" s="50">
        <v>90831</v>
      </c>
      <c r="D73" s="50">
        <v>265982</v>
      </c>
    </row>
    <row r="74" spans="2:4" ht="19.95" customHeight="1" x14ac:dyDescent="0.3">
      <c r="B74" s="44" t="s">
        <v>367</v>
      </c>
      <c r="C74" s="68">
        <v>61</v>
      </c>
      <c r="D74" s="68">
        <v>377</v>
      </c>
    </row>
    <row r="75" spans="2:4" ht="19.95" customHeight="1" x14ac:dyDescent="0.3">
      <c r="B75" s="45" t="s">
        <v>431</v>
      </c>
      <c r="C75" s="50">
        <v>43</v>
      </c>
      <c r="D75" s="50">
        <v>197</v>
      </c>
    </row>
    <row r="76" spans="2:4" ht="19.95" customHeight="1" x14ac:dyDescent="0.3">
      <c r="B76" s="45" t="s">
        <v>432</v>
      </c>
      <c r="C76" s="50">
        <v>18</v>
      </c>
      <c r="D76" s="50">
        <v>180</v>
      </c>
    </row>
    <row r="77" spans="2:4" ht="19.95" customHeight="1" x14ac:dyDescent="0.3">
      <c r="B77" s="44" t="s">
        <v>433</v>
      </c>
      <c r="C77" s="50">
        <v>9023</v>
      </c>
      <c r="D77" s="50">
        <v>10385</v>
      </c>
    </row>
    <row r="78" spans="2:4" ht="19.95" customHeight="1" x14ac:dyDescent="0.3">
      <c r="B78" s="53" t="s">
        <v>434</v>
      </c>
      <c r="C78" s="68">
        <v>7201</v>
      </c>
      <c r="D78" s="68">
        <v>870928</v>
      </c>
    </row>
    <row r="79" spans="2:4" ht="20.7" customHeight="1" x14ac:dyDescent="0.3">
      <c r="B79" s="54" t="s">
        <v>25</v>
      </c>
      <c r="C79" s="50">
        <v>2596</v>
      </c>
      <c r="D79" s="50">
        <v>95708</v>
      </c>
    </row>
    <row r="80" spans="2:4" ht="19.95" customHeight="1" x14ac:dyDescent="0.3">
      <c r="B80" s="54" t="s">
        <v>26</v>
      </c>
      <c r="C80" s="68">
        <v>4382</v>
      </c>
      <c r="D80" s="68">
        <v>772689</v>
      </c>
    </row>
    <row r="81" spans="2:4" ht="19.95" customHeight="1" x14ac:dyDescent="0.3">
      <c r="B81" s="44" t="s">
        <v>27</v>
      </c>
      <c r="C81" s="68">
        <v>318</v>
      </c>
      <c r="D81" s="68">
        <v>543439</v>
      </c>
    </row>
    <row r="82" spans="2:4" ht="19.95" customHeight="1" x14ac:dyDescent="0.3">
      <c r="B82" s="45" t="s">
        <v>435</v>
      </c>
      <c r="C82" s="68">
        <v>318</v>
      </c>
      <c r="D82" s="68">
        <v>543206</v>
      </c>
    </row>
    <row r="83" spans="2:4" ht="19.95" customHeight="1" x14ac:dyDescent="0.3">
      <c r="B83" s="46" t="s">
        <v>436</v>
      </c>
      <c r="C83" s="68">
        <v>0</v>
      </c>
      <c r="D83" s="68">
        <v>106242</v>
      </c>
    </row>
    <row r="84" spans="2:4" ht="19.95" customHeight="1" x14ac:dyDescent="0.3">
      <c r="B84" s="55" t="s">
        <v>29</v>
      </c>
      <c r="C84" s="50">
        <v>0</v>
      </c>
      <c r="D84" s="50">
        <v>106242</v>
      </c>
    </row>
    <row r="85" spans="2:4" ht="19.95" customHeight="1" x14ac:dyDescent="0.3">
      <c r="B85" s="55" t="s">
        <v>437</v>
      </c>
      <c r="C85" s="50">
        <v>0</v>
      </c>
      <c r="D85" s="50">
        <v>0</v>
      </c>
    </row>
    <row r="86" spans="2:4" ht="19.95" customHeight="1" x14ac:dyDescent="0.3">
      <c r="B86" s="55" t="s">
        <v>438</v>
      </c>
      <c r="C86" s="68">
        <v>0</v>
      </c>
      <c r="D86" s="68">
        <v>0</v>
      </c>
    </row>
    <row r="87" spans="2:4" ht="19.95" customHeight="1" x14ac:dyDescent="0.3">
      <c r="B87" s="56" t="s">
        <v>439</v>
      </c>
      <c r="C87" s="50">
        <v>0</v>
      </c>
      <c r="D87" s="50">
        <v>0</v>
      </c>
    </row>
    <row r="88" spans="2:4" ht="19.95" customHeight="1" x14ac:dyDescent="0.3">
      <c r="B88" s="56" t="s">
        <v>440</v>
      </c>
      <c r="C88" s="50">
        <v>0</v>
      </c>
      <c r="D88" s="50">
        <v>0</v>
      </c>
    </row>
    <row r="89" spans="2:4" ht="19.95" customHeight="1" x14ac:dyDescent="0.3">
      <c r="B89" s="56" t="s">
        <v>441</v>
      </c>
      <c r="C89" s="50">
        <v>0</v>
      </c>
      <c r="D89" s="50">
        <v>0</v>
      </c>
    </row>
    <row r="90" spans="2:4" ht="19.95" customHeight="1" x14ac:dyDescent="0.3">
      <c r="B90" s="45" t="s">
        <v>36</v>
      </c>
      <c r="C90" s="50">
        <v>318</v>
      </c>
      <c r="D90" s="50">
        <v>436964</v>
      </c>
    </row>
    <row r="91" spans="2:4" ht="19.95" customHeight="1" x14ac:dyDescent="0.3">
      <c r="B91" s="45" t="s">
        <v>31</v>
      </c>
      <c r="C91" s="68">
        <v>0</v>
      </c>
      <c r="D91" s="68">
        <v>233</v>
      </c>
    </row>
    <row r="92" spans="2:4" ht="19.95" customHeight="1" x14ac:dyDescent="0.3">
      <c r="B92" s="55" t="s">
        <v>29</v>
      </c>
      <c r="C92" s="50">
        <v>0</v>
      </c>
      <c r="D92" s="50">
        <v>233</v>
      </c>
    </row>
    <row r="93" spans="2:4" ht="19.95" customHeight="1" x14ac:dyDescent="0.3">
      <c r="B93" s="55" t="s">
        <v>30</v>
      </c>
      <c r="C93" s="50">
        <v>0</v>
      </c>
      <c r="D93" s="50">
        <v>0</v>
      </c>
    </row>
    <row r="94" spans="2:4" ht="19.95" customHeight="1" x14ac:dyDescent="0.3">
      <c r="B94" s="55" t="s">
        <v>438</v>
      </c>
      <c r="C94" s="68">
        <v>0</v>
      </c>
      <c r="D94" s="68">
        <v>0</v>
      </c>
    </row>
    <row r="95" spans="2:4" ht="19.95" customHeight="1" x14ac:dyDescent="0.3">
      <c r="B95" s="56" t="s">
        <v>439</v>
      </c>
      <c r="C95" s="50">
        <v>0</v>
      </c>
      <c r="D95" s="50">
        <v>0</v>
      </c>
    </row>
    <row r="96" spans="2:4" ht="19.95" customHeight="1" x14ac:dyDescent="0.3">
      <c r="B96" s="56" t="s">
        <v>440</v>
      </c>
      <c r="C96" s="50">
        <v>0</v>
      </c>
      <c r="D96" s="50">
        <v>0</v>
      </c>
    </row>
    <row r="97" spans="2:4" ht="19.95" customHeight="1" x14ac:dyDescent="0.3">
      <c r="B97" s="56" t="s">
        <v>441</v>
      </c>
      <c r="C97" s="50">
        <v>0</v>
      </c>
      <c r="D97" s="50">
        <v>0</v>
      </c>
    </row>
    <row r="98" spans="2:4" ht="19.95" customHeight="1" x14ac:dyDescent="0.3">
      <c r="B98" s="44" t="s">
        <v>32</v>
      </c>
      <c r="C98" s="68">
        <v>2602</v>
      </c>
      <c r="D98" s="68">
        <v>891</v>
      </c>
    </row>
    <row r="99" spans="2:4" ht="19.95" customHeight="1" x14ac:dyDescent="0.3">
      <c r="B99" s="45" t="s">
        <v>435</v>
      </c>
      <c r="C99" s="68">
        <v>0</v>
      </c>
      <c r="D99" s="68">
        <v>611</v>
      </c>
    </row>
    <row r="100" spans="2:4" ht="19.95" customHeight="1" x14ac:dyDescent="0.3">
      <c r="B100" s="46" t="s">
        <v>442</v>
      </c>
      <c r="C100" s="50">
        <v>0</v>
      </c>
      <c r="D100" s="50">
        <v>611</v>
      </c>
    </row>
    <row r="101" spans="2:4" ht="19.95" customHeight="1" x14ac:dyDescent="0.3">
      <c r="B101" s="46" t="s">
        <v>443</v>
      </c>
      <c r="C101" s="68">
        <v>0</v>
      </c>
      <c r="D101" s="68">
        <v>0</v>
      </c>
    </row>
    <row r="102" spans="2:4" ht="19.95" customHeight="1" x14ac:dyDescent="0.3">
      <c r="B102" s="55" t="s">
        <v>35</v>
      </c>
      <c r="C102" s="50">
        <v>0</v>
      </c>
      <c r="D102" s="50">
        <v>0</v>
      </c>
    </row>
    <row r="103" spans="2:4" ht="19.95" customHeight="1" x14ac:dyDescent="0.3">
      <c r="B103" s="55" t="s">
        <v>36</v>
      </c>
      <c r="C103" s="50">
        <v>0</v>
      </c>
      <c r="D103" s="50">
        <v>0</v>
      </c>
    </row>
    <row r="104" spans="2:4" ht="19.95" customHeight="1" x14ac:dyDescent="0.3">
      <c r="B104" s="45" t="s">
        <v>31</v>
      </c>
      <c r="C104" s="68">
        <v>2602</v>
      </c>
      <c r="D104" s="68">
        <v>280</v>
      </c>
    </row>
    <row r="105" spans="2:4" ht="19.95" customHeight="1" x14ac:dyDescent="0.3">
      <c r="B105" s="46" t="s">
        <v>444</v>
      </c>
      <c r="C105" s="50">
        <v>2602</v>
      </c>
      <c r="D105" s="50">
        <v>280</v>
      </c>
    </row>
    <row r="106" spans="2:4" ht="19.95" customHeight="1" x14ac:dyDescent="0.3">
      <c r="B106" s="46" t="s">
        <v>445</v>
      </c>
      <c r="C106" s="50">
        <v>0</v>
      </c>
      <c r="D106" s="50">
        <v>0</v>
      </c>
    </row>
    <row r="107" spans="2:4" ht="19.95" customHeight="1" x14ac:dyDescent="0.3">
      <c r="B107" s="44" t="s">
        <v>446</v>
      </c>
      <c r="C107" s="68">
        <v>1462</v>
      </c>
      <c r="D107" s="68">
        <v>228359</v>
      </c>
    </row>
    <row r="108" spans="2:4" ht="19.95" customHeight="1" x14ac:dyDescent="0.3">
      <c r="B108" s="45" t="s">
        <v>38</v>
      </c>
      <c r="C108" s="50">
        <v>0</v>
      </c>
      <c r="D108" s="50">
        <v>188696</v>
      </c>
    </row>
    <row r="109" spans="2:4" ht="19.95" customHeight="1" x14ac:dyDescent="0.3">
      <c r="B109" s="45" t="s">
        <v>31</v>
      </c>
      <c r="C109" s="50">
        <v>0</v>
      </c>
      <c r="D109" s="50">
        <v>39585</v>
      </c>
    </row>
    <row r="110" spans="2:4" ht="19.95" customHeight="1" x14ac:dyDescent="0.3">
      <c r="B110" s="45" t="s">
        <v>447</v>
      </c>
      <c r="C110" s="50">
        <v>1462</v>
      </c>
      <c r="D110" s="50">
        <v>78</v>
      </c>
    </row>
    <row r="111" spans="2:4" ht="20.7" customHeight="1" x14ac:dyDescent="0.3">
      <c r="B111" s="45" t="s">
        <v>42</v>
      </c>
      <c r="C111" s="68">
        <v>0</v>
      </c>
      <c r="D111" s="68">
        <v>0</v>
      </c>
    </row>
    <row r="112" spans="2:4" ht="19.95" customHeight="1" x14ac:dyDescent="0.3">
      <c r="B112" s="46" t="s">
        <v>448</v>
      </c>
      <c r="C112" s="50">
        <v>0</v>
      </c>
      <c r="D112" s="50">
        <v>0</v>
      </c>
    </row>
    <row r="113" spans="2:4" ht="19.95" customHeight="1" x14ac:dyDescent="0.3">
      <c r="B113" s="46" t="s">
        <v>31</v>
      </c>
      <c r="C113" s="50">
        <v>0</v>
      </c>
      <c r="D113" s="50">
        <v>0</v>
      </c>
    </row>
    <row r="114" spans="2:4" ht="19.95" customHeight="1" x14ac:dyDescent="0.3">
      <c r="B114" s="54" t="s">
        <v>43</v>
      </c>
      <c r="C114" s="68">
        <v>223</v>
      </c>
      <c r="D114" s="68">
        <v>2531</v>
      </c>
    </row>
    <row r="115" spans="2:4" ht="19.95" customHeight="1" x14ac:dyDescent="0.3">
      <c r="B115" s="44" t="s">
        <v>449</v>
      </c>
      <c r="C115" s="50">
        <v>0</v>
      </c>
      <c r="D115" s="50">
        <v>0</v>
      </c>
    </row>
    <row r="116" spans="2:4" ht="19.95" customHeight="1" x14ac:dyDescent="0.3">
      <c r="B116" s="44" t="s">
        <v>450</v>
      </c>
      <c r="C116" s="50">
        <v>0</v>
      </c>
      <c r="D116" s="50">
        <v>0</v>
      </c>
    </row>
    <row r="117" spans="2:4" ht="19.95" customHeight="1" x14ac:dyDescent="0.3">
      <c r="B117" s="44" t="s">
        <v>44</v>
      </c>
      <c r="C117" s="50">
        <v>223</v>
      </c>
      <c r="D117" s="50">
        <v>2531</v>
      </c>
    </row>
    <row r="118" spans="2:4" ht="19.95" customHeight="1" x14ac:dyDescent="0.3">
      <c r="B118" s="53" t="s">
        <v>451</v>
      </c>
      <c r="C118" s="68">
        <v>32055</v>
      </c>
      <c r="D118" s="68">
        <v>372944</v>
      </c>
    </row>
    <row r="119" spans="2:4" ht="19.95" customHeight="1" x14ac:dyDescent="0.3">
      <c r="B119" s="54" t="s">
        <v>39</v>
      </c>
      <c r="C119" s="68">
        <v>17646</v>
      </c>
      <c r="D119" s="68">
        <v>42420</v>
      </c>
    </row>
    <row r="120" spans="2:4" ht="19.95" customHeight="1" x14ac:dyDescent="0.3">
      <c r="B120" s="44" t="s">
        <v>452</v>
      </c>
      <c r="C120" s="50">
        <v>1339</v>
      </c>
      <c r="D120" s="50">
        <v>0</v>
      </c>
    </row>
    <row r="121" spans="2:4" ht="19.95" customHeight="1" x14ac:dyDescent="0.3">
      <c r="B121" s="44" t="s">
        <v>53</v>
      </c>
      <c r="C121" s="50">
        <v>56</v>
      </c>
      <c r="D121" s="50">
        <v>69</v>
      </c>
    </row>
    <row r="122" spans="2:4" ht="19.95" customHeight="1" x14ac:dyDescent="0.3">
      <c r="B122" s="44" t="s">
        <v>47</v>
      </c>
      <c r="C122" s="50">
        <v>0</v>
      </c>
      <c r="D122" s="50">
        <v>0</v>
      </c>
    </row>
    <row r="123" spans="2:4" ht="19.95" customHeight="1" x14ac:dyDescent="0.3">
      <c r="B123" s="44" t="s">
        <v>48</v>
      </c>
      <c r="C123" s="50">
        <v>0</v>
      </c>
      <c r="D123" s="50">
        <v>7933</v>
      </c>
    </row>
    <row r="124" spans="2:4" ht="19.95" customHeight="1" x14ac:dyDescent="0.3">
      <c r="B124" s="44" t="s">
        <v>453</v>
      </c>
      <c r="C124" s="50">
        <v>16251</v>
      </c>
      <c r="D124" s="50">
        <v>34418</v>
      </c>
    </row>
    <row r="125" spans="2:4" x14ac:dyDescent="0.3">
      <c r="B125" s="54" t="s">
        <v>454</v>
      </c>
      <c r="C125" s="68">
        <v>14409</v>
      </c>
      <c r="D125" s="68">
        <v>330524</v>
      </c>
    </row>
    <row r="126" spans="2:4" ht="19.95" customHeight="1" x14ac:dyDescent="0.3">
      <c r="B126" s="44" t="s">
        <v>455</v>
      </c>
      <c r="C126" s="50">
        <v>6267</v>
      </c>
      <c r="D126" s="50">
        <v>241658</v>
      </c>
    </row>
    <row r="127" spans="2:4" ht="19.95" customHeight="1" x14ac:dyDescent="0.3">
      <c r="B127" s="44" t="s">
        <v>456</v>
      </c>
      <c r="C127" s="68">
        <v>8142</v>
      </c>
      <c r="D127" s="68">
        <v>88866</v>
      </c>
    </row>
    <row r="128" spans="2:4" ht="19.95" customHeight="1" x14ac:dyDescent="0.3">
      <c r="B128" s="45" t="s">
        <v>452</v>
      </c>
      <c r="C128" s="50">
        <v>0</v>
      </c>
      <c r="D128" s="50">
        <v>75931</v>
      </c>
    </row>
    <row r="129" spans="1:4" ht="19.95" customHeight="1" x14ac:dyDescent="0.3">
      <c r="B129" s="45" t="s">
        <v>53</v>
      </c>
      <c r="C129" s="50">
        <v>0</v>
      </c>
      <c r="D129" s="50">
        <v>1004</v>
      </c>
    </row>
    <row r="130" spans="1:4" ht="19.95" customHeight="1" x14ac:dyDescent="0.3">
      <c r="B130" s="45" t="s">
        <v>47</v>
      </c>
      <c r="C130" s="50">
        <v>788</v>
      </c>
      <c r="D130" s="50">
        <v>595</v>
      </c>
    </row>
    <row r="131" spans="1:4" ht="19.95" customHeight="1" x14ac:dyDescent="0.3">
      <c r="B131" s="45" t="s">
        <v>457</v>
      </c>
      <c r="C131" s="50">
        <v>-39</v>
      </c>
      <c r="D131" s="50">
        <v>0</v>
      </c>
    </row>
    <row r="132" spans="1:4" ht="19.95" customHeight="1" x14ac:dyDescent="0.3">
      <c r="B132" s="45" t="s">
        <v>458</v>
      </c>
      <c r="C132" s="50">
        <v>149</v>
      </c>
      <c r="D132" s="50">
        <v>946</v>
      </c>
    </row>
    <row r="133" spans="1:4" ht="19.95" customHeight="1" x14ac:dyDescent="0.3">
      <c r="B133" s="45" t="s">
        <v>459</v>
      </c>
      <c r="C133" s="50">
        <v>7244</v>
      </c>
      <c r="D133" s="50">
        <v>10390</v>
      </c>
    </row>
    <row r="134" spans="1:4" ht="19.95" customHeight="1" x14ac:dyDescent="0.3">
      <c r="B134" s="54" t="s">
        <v>57</v>
      </c>
      <c r="C134" s="50">
        <v>0</v>
      </c>
      <c r="D134" s="50">
        <v>0</v>
      </c>
    </row>
    <row r="135" spans="1:4" ht="19.95" customHeight="1" x14ac:dyDescent="0.3">
      <c r="A135" s="38"/>
      <c r="B135" s="47" t="s">
        <v>58</v>
      </c>
      <c r="C135" s="68">
        <v>0</v>
      </c>
      <c r="D135" s="68">
        <v>5</v>
      </c>
    </row>
    <row r="136" spans="1:4" ht="19.95" customHeight="1" x14ac:dyDescent="0.3">
      <c r="A136" s="38"/>
      <c r="B136" s="42" t="s">
        <v>59</v>
      </c>
      <c r="C136" s="50">
        <v>0</v>
      </c>
      <c r="D136" s="50">
        <v>5</v>
      </c>
    </row>
    <row r="137" spans="1:4" ht="19.95" customHeight="1" x14ac:dyDescent="0.3">
      <c r="B137" s="42" t="s">
        <v>60</v>
      </c>
      <c r="C137" s="68">
        <v>0</v>
      </c>
      <c r="D137" s="68">
        <v>0</v>
      </c>
    </row>
    <row r="138" spans="1:4" ht="19.95" customHeight="1" x14ac:dyDescent="0.3">
      <c r="B138" s="41" t="s">
        <v>39</v>
      </c>
      <c r="C138" s="68">
        <v>0</v>
      </c>
      <c r="D138" s="68">
        <v>0</v>
      </c>
    </row>
    <row r="139" spans="1:4" ht="19.95" customHeight="1" x14ac:dyDescent="0.3">
      <c r="B139" s="43" t="s">
        <v>61</v>
      </c>
      <c r="C139" s="50">
        <v>0</v>
      </c>
      <c r="D139" s="50">
        <v>0</v>
      </c>
    </row>
    <row r="140" spans="1:4" ht="19.95" customHeight="1" x14ac:dyDescent="0.3">
      <c r="B140" s="43" t="s">
        <v>62</v>
      </c>
      <c r="C140" s="50">
        <v>0</v>
      </c>
      <c r="D140" s="50">
        <v>0</v>
      </c>
    </row>
    <row r="141" spans="1:4" ht="19.95" customHeight="1" x14ac:dyDescent="0.3">
      <c r="B141" s="41" t="s">
        <v>454</v>
      </c>
      <c r="C141" s="68">
        <v>0</v>
      </c>
      <c r="D141" s="68">
        <v>0</v>
      </c>
    </row>
    <row r="142" spans="1:4" ht="19.95" customHeight="1" x14ac:dyDescent="0.3">
      <c r="B142" s="43" t="s">
        <v>61</v>
      </c>
      <c r="C142" s="50">
        <v>0</v>
      </c>
      <c r="D142" s="50">
        <v>0</v>
      </c>
    </row>
    <row r="143" spans="1:4" ht="20.7" customHeight="1" x14ac:dyDescent="0.3">
      <c r="B143" s="43" t="s">
        <v>62</v>
      </c>
      <c r="C143" s="50">
        <v>0</v>
      </c>
      <c r="D143" s="50">
        <v>0</v>
      </c>
    </row>
    <row r="144" spans="1:4" ht="21" customHeight="1" x14ac:dyDescent="0.3">
      <c r="B144" s="40" t="s">
        <v>460</v>
      </c>
      <c r="C144" s="68">
        <v>0</v>
      </c>
      <c r="D144" s="68">
        <v>200492</v>
      </c>
    </row>
    <row r="145" spans="1:4" ht="31.95" customHeight="1" x14ac:dyDescent="0.3">
      <c r="B145" s="39" t="s">
        <v>83</v>
      </c>
      <c r="C145" s="51" t="s">
        <v>311</v>
      </c>
      <c r="D145" s="51" t="s">
        <v>312</v>
      </c>
    </row>
    <row r="146" spans="1:4" ht="19.95" customHeight="1" x14ac:dyDescent="0.3">
      <c r="A146" s="78"/>
      <c r="B146" s="40" t="s">
        <v>63</v>
      </c>
      <c r="C146" s="68">
        <v>-170016</v>
      </c>
      <c r="D146" s="68">
        <v>261905</v>
      </c>
    </row>
    <row r="147" spans="1:4" ht="21" customHeight="1" x14ac:dyDescent="0.3">
      <c r="B147" s="48" t="s">
        <v>461</v>
      </c>
      <c r="C147" s="68">
        <v>0</v>
      </c>
      <c r="D147" s="68">
        <v>431921</v>
      </c>
    </row>
    <row r="148" spans="1:4" ht="21" customHeight="1" x14ac:dyDescent="0.3">
      <c r="A148" s="38"/>
      <c r="B148" s="42" t="s">
        <v>462</v>
      </c>
      <c r="C148" s="68">
        <v>148189</v>
      </c>
      <c r="D148" s="68">
        <v>183946</v>
      </c>
    </row>
    <row r="149" spans="1:4" ht="21" customHeight="1" x14ac:dyDescent="0.3">
      <c r="B149" s="41" t="s">
        <v>463</v>
      </c>
      <c r="C149" s="68">
        <v>0</v>
      </c>
      <c r="D149" s="68">
        <v>436937</v>
      </c>
    </row>
    <row r="150" spans="1:4" ht="21" customHeight="1" x14ac:dyDescent="0.3">
      <c r="B150" s="43" t="s">
        <v>464</v>
      </c>
      <c r="C150" s="68">
        <v>0</v>
      </c>
      <c r="D150" s="68">
        <v>-27</v>
      </c>
    </row>
    <row r="151" spans="1:4" ht="21" customHeight="1" x14ac:dyDescent="0.3">
      <c r="B151" s="43" t="s">
        <v>29</v>
      </c>
      <c r="C151" s="50">
        <v>0</v>
      </c>
      <c r="D151" s="50">
        <v>-27</v>
      </c>
    </row>
    <row r="152" spans="1:4" ht="21" customHeight="1" x14ac:dyDescent="0.3">
      <c r="B152" s="43" t="s">
        <v>465</v>
      </c>
      <c r="C152" s="50">
        <v>0</v>
      </c>
      <c r="D152" s="50">
        <v>0</v>
      </c>
    </row>
    <row r="153" spans="1:4" ht="21" customHeight="1" x14ac:dyDescent="0.3">
      <c r="B153" s="43" t="s">
        <v>466</v>
      </c>
      <c r="C153" s="68">
        <v>0</v>
      </c>
      <c r="D153" s="68">
        <v>0</v>
      </c>
    </row>
    <row r="154" spans="1:4" ht="21" customHeight="1" x14ac:dyDescent="0.3">
      <c r="B154" s="44" t="s">
        <v>467</v>
      </c>
      <c r="C154" s="50">
        <v>0</v>
      </c>
      <c r="D154" s="50">
        <v>0</v>
      </c>
    </row>
    <row r="155" spans="1:4" ht="21" customHeight="1" x14ac:dyDescent="0.3">
      <c r="B155" s="44" t="s">
        <v>468</v>
      </c>
      <c r="C155" s="50">
        <v>0</v>
      </c>
      <c r="D155" s="50">
        <v>0</v>
      </c>
    </row>
    <row r="156" spans="1:4" ht="21" customHeight="1" x14ac:dyDescent="0.3">
      <c r="B156" s="44" t="s">
        <v>469</v>
      </c>
      <c r="C156" s="50">
        <v>0</v>
      </c>
      <c r="D156" s="50">
        <v>0</v>
      </c>
    </row>
    <row r="157" spans="1:4" ht="21" customHeight="1" x14ac:dyDescent="0.3">
      <c r="B157" s="41" t="s">
        <v>64</v>
      </c>
      <c r="C157" s="50">
        <v>0</v>
      </c>
      <c r="D157" s="50">
        <v>436964</v>
      </c>
    </row>
    <row r="158" spans="1:4" ht="21" customHeight="1" x14ac:dyDescent="0.3">
      <c r="B158" s="41" t="s">
        <v>470</v>
      </c>
      <c r="C158" s="68">
        <v>148189</v>
      </c>
      <c r="D158" s="68">
        <v>-252991</v>
      </c>
    </row>
    <row r="159" spans="1:4" ht="21" customHeight="1" x14ac:dyDescent="0.3">
      <c r="B159" s="41" t="s">
        <v>471</v>
      </c>
      <c r="C159" s="50">
        <v>-106151</v>
      </c>
      <c r="D159" s="50">
        <v>-264047</v>
      </c>
    </row>
    <row r="160" spans="1:4" ht="21" customHeight="1" x14ac:dyDescent="0.3">
      <c r="B160" s="41" t="s">
        <v>472</v>
      </c>
      <c r="C160" s="50">
        <v>217310</v>
      </c>
      <c r="D160" s="50">
        <v>9849</v>
      </c>
    </row>
    <row r="161" spans="1:4" ht="21" customHeight="1" x14ac:dyDescent="0.3">
      <c r="B161" s="41" t="s">
        <v>438</v>
      </c>
      <c r="C161" s="68">
        <v>37030</v>
      </c>
      <c r="D161" s="68">
        <v>1207</v>
      </c>
    </row>
    <row r="162" spans="1:4" ht="21" customHeight="1" x14ac:dyDescent="0.3">
      <c r="B162" s="41" t="s">
        <v>467</v>
      </c>
      <c r="C162" s="50">
        <v>0</v>
      </c>
      <c r="D162" s="50">
        <v>0</v>
      </c>
    </row>
    <row r="163" spans="1:4" ht="21" customHeight="1" x14ac:dyDescent="0.3">
      <c r="B163" s="41" t="s">
        <v>468</v>
      </c>
      <c r="C163" s="50">
        <v>0</v>
      </c>
      <c r="D163" s="50">
        <v>0</v>
      </c>
    </row>
    <row r="164" spans="1:4" ht="21" customHeight="1" x14ac:dyDescent="0.3">
      <c r="B164" s="41" t="s">
        <v>469</v>
      </c>
      <c r="C164" s="50">
        <v>37030</v>
      </c>
      <c r="D164" s="50">
        <v>1207</v>
      </c>
    </row>
    <row r="165" spans="1:4" ht="21" customHeight="1" x14ac:dyDescent="0.3">
      <c r="A165" s="78"/>
      <c r="B165" s="42" t="s">
        <v>32</v>
      </c>
      <c r="C165" s="68">
        <v>-28467</v>
      </c>
      <c r="D165" s="68">
        <v>-348</v>
      </c>
    </row>
    <row r="166" spans="1:4" ht="21" customHeight="1" x14ac:dyDescent="0.3">
      <c r="B166" s="41" t="s">
        <v>463</v>
      </c>
      <c r="C166" s="68">
        <v>0</v>
      </c>
      <c r="D166" s="68">
        <v>0</v>
      </c>
    </row>
    <row r="167" spans="1:4" ht="21" customHeight="1" x14ac:dyDescent="0.3">
      <c r="B167" s="43" t="s">
        <v>473</v>
      </c>
      <c r="C167" s="50">
        <v>0</v>
      </c>
      <c r="D167" s="50">
        <v>0</v>
      </c>
    </row>
    <row r="168" spans="1:4" ht="21" customHeight="1" x14ac:dyDescent="0.3">
      <c r="B168" s="43" t="s">
        <v>474</v>
      </c>
      <c r="C168" s="50">
        <v>0</v>
      </c>
      <c r="D168" s="50">
        <v>0</v>
      </c>
    </row>
    <row r="169" spans="1:4" ht="21" customHeight="1" x14ac:dyDescent="0.3">
      <c r="B169" s="43" t="s">
        <v>39</v>
      </c>
      <c r="C169" s="50">
        <v>0</v>
      </c>
      <c r="D169" s="50">
        <v>0</v>
      </c>
    </row>
    <row r="170" spans="1:4" ht="21" customHeight="1" x14ac:dyDescent="0.3">
      <c r="B170" s="43" t="s">
        <v>50</v>
      </c>
      <c r="C170" s="68">
        <v>0</v>
      </c>
      <c r="D170" s="68">
        <v>0</v>
      </c>
    </row>
    <row r="171" spans="1:4" ht="21" customHeight="1" x14ac:dyDescent="0.3">
      <c r="B171" s="44" t="s">
        <v>40</v>
      </c>
      <c r="C171" s="50">
        <v>0</v>
      </c>
      <c r="D171" s="50">
        <v>0</v>
      </c>
    </row>
    <row r="172" spans="1:4" ht="21" customHeight="1" x14ac:dyDescent="0.3">
      <c r="B172" s="44" t="s">
        <v>41</v>
      </c>
      <c r="C172" s="50">
        <v>0</v>
      </c>
      <c r="D172" s="50">
        <v>0</v>
      </c>
    </row>
    <row r="173" spans="1:4" ht="21.45" customHeight="1" x14ac:dyDescent="0.3">
      <c r="A173" s="78"/>
      <c r="B173" s="41" t="s">
        <v>76</v>
      </c>
      <c r="C173" s="68">
        <v>-28467</v>
      </c>
      <c r="D173" s="68">
        <v>-348</v>
      </c>
    </row>
    <row r="174" spans="1:4" ht="19.95" customHeight="1" x14ac:dyDescent="0.3">
      <c r="A174" s="78"/>
      <c r="B174" s="43" t="s">
        <v>475</v>
      </c>
      <c r="C174" s="68">
        <v>0</v>
      </c>
      <c r="D174" s="68">
        <v>0</v>
      </c>
    </row>
    <row r="175" spans="1:4" ht="21" customHeight="1" x14ac:dyDescent="0.3">
      <c r="B175" s="43" t="s">
        <v>476</v>
      </c>
      <c r="C175" s="50">
        <v>0</v>
      </c>
      <c r="D175" s="50">
        <v>0</v>
      </c>
    </row>
    <row r="176" spans="1:4" ht="21" customHeight="1" x14ac:dyDescent="0.3">
      <c r="B176" s="43" t="s">
        <v>477</v>
      </c>
      <c r="C176" s="50">
        <v>0</v>
      </c>
      <c r="D176" s="50">
        <v>0</v>
      </c>
    </row>
    <row r="177" spans="1:4" ht="21" customHeight="1" x14ac:dyDescent="0.3">
      <c r="A177" s="78"/>
      <c r="B177" s="43" t="s">
        <v>474</v>
      </c>
      <c r="C177" s="68">
        <v>18966</v>
      </c>
      <c r="D177" s="68">
        <v>0</v>
      </c>
    </row>
    <row r="178" spans="1:4" ht="21" customHeight="1" x14ac:dyDescent="0.3">
      <c r="B178" s="43" t="s">
        <v>476</v>
      </c>
      <c r="C178" s="50">
        <v>22732</v>
      </c>
      <c r="D178" s="50">
        <v>0</v>
      </c>
    </row>
    <row r="179" spans="1:4" ht="21" customHeight="1" x14ac:dyDescent="0.3">
      <c r="B179" s="43" t="s">
        <v>477</v>
      </c>
      <c r="C179" s="50">
        <v>-3766</v>
      </c>
      <c r="D179" s="50">
        <v>0</v>
      </c>
    </row>
    <row r="180" spans="1:4" ht="21" customHeight="1" x14ac:dyDescent="0.3">
      <c r="A180" s="78"/>
      <c r="B180" s="43" t="s">
        <v>39</v>
      </c>
      <c r="C180" s="68">
        <v>0</v>
      </c>
      <c r="D180" s="68">
        <v>0</v>
      </c>
    </row>
    <row r="181" spans="1:4" ht="21" customHeight="1" x14ac:dyDescent="0.3">
      <c r="A181" s="78"/>
      <c r="B181" s="43" t="s">
        <v>476</v>
      </c>
      <c r="C181" s="50">
        <v>0</v>
      </c>
      <c r="D181" s="50">
        <v>0</v>
      </c>
    </row>
    <row r="182" spans="1:4" ht="21" customHeight="1" x14ac:dyDescent="0.3">
      <c r="A182" s="78"/>
      <c r="B182" s="43" t="s">
        <v>477</v>
      </c>
      <c r="C182" s="50">
        <v>0</v>
      </c>
      <c r="D182" s="50">
        <v>0</v>
      </c>
    </row>
    <row r="183" spans="1:4" ht="21" customHeight="1" x14ac:dyDescent="0.3">
      <c r="B183" s="43" t="s">
        <v>50</v>
      </c>
      <c r="C183" s="68">
        <v>-47433</v>
      </c>
      <c r="D183" s="68">
        <v>-348</v>
      </c>
    </row>
    <row r="184" spans="1:4" ht="21" customHeight="1" x14ac:dyDescent="0.3">
      <c r="B184" s="43" t="s">
        <v>476</v>
      </c>
      <c r="C184" s="50">
        <v>-47433</v>
      </c>
      <c r="D184" s="50">
        <v>-486</v>
      </c>
    </row>
    <row r="185" spans="1:4" ht="21" customHeight="1" x14ac:dyDescent="0.3">
      <c r="B185" s="43" t="s">
        <v>477</v>
      </c>
      <c r="C185" s="50">
        <v>0</v>
      </c>
      <c r="D185" s="50">
        <v>138</v>
      </c>
    </row>
    <row r="186" spans="1:4" ht="21" customHeight="1" x14ac:dyDescent="0.3">
      <c r="B186" s="44" t="s">
        <v>40</v>
      </c>
      <c r="C186" s="68">
        <v>0</v>
      </c>
      <c r="D186" s="68">
        <v>-486</v>
      </c>
    </row>
    <row r="187" spans="1:4" ht="21" customHeight="1" x14ac:dyDescent="0.3">
      <c r="B187" s="45" t="s">
        <v>476</v>
      </c>
      <c r="C187" s="50">
        <v>0</v>
      </c>
      <c r="D187" s="50">
        <v>-486</v>
      </c>
    </row>
    <row r="188" spans="1:4" ht="21" customHeight="1" x14ac:dyDescent="0.3">
      <c r="B188" s="45" t="s">
        <v>477</v>
      </c>
      <c r="C188" s="50">
        <v>0</v>
      </c>
      <c r="D188" s="50">
        <v>0</v>
      </c>
    </row>
    <row r="189" spans="1:4" ht="21" customHeight="1" x14ac:dyDescent="0.3">
      <c r="B189" s="44" t="s">
        <v>41</v>
      </c>
      <c r="C189" s="68">
        <v>-47433</v>
      </c>
      <c r="D189" s="68">
        <v>138</v>
      </c>
    </row>
    <row r="190" spans="1:4" ht="21" customHeight="1" x14ac:dyDescent="0.3">
      <c r="B190" s="45" t="s">
        <v>476</v>
      </c>
      <c r="C190" s="50">
        <v>-47433</v>
      </c>
      <c r="D190" s="50">
        <v>0</v>
      </c>
    </row>
    <row r="191" spans="1:4" ht="21" customHeight="1" x14ac:dyDescent="0.3">
      <c r="B191" s="45" t="s">
        <v>477</v>
      </c>
      <c r="C191" s="50">
        <v>0</v>
      </c>
      <c r="D191" s="50">
        <v>138</v>
      </c>
    </row>
    <row r="192" spans="1:4" ht="21" customHeight="1" x14ac:dyDescent="0.3">
      <c r="A192" s="38"/>
      <c r="B192" s="42" t="s">
        <v>478</v>
      </c>
      <c r="C192" s="68">
        <v>23807</v>
      </c>
      <c r="D192" s="68">
        <v>16</v>
      </c>
    </row>
    <row r="193" spans="1:4" ht="21" customHeight="1" x14ac:dyDescent="0.3">
      <c r="B193" s="42" t="s">
        <v>475</v>
      </c>
      <c r="C193" s="50">
        <v>0</v>
      </c>
      <c r="D193" s="50">
        <v>0</v>
      </c>
    </row>
    <row r="194" spans="1:4" ht="21" customHeight="1" x14ac:dyDescent="0.3">
      <c r="B194" s="42" t="s">
        <v>474</v>
      </c>
      <c r="C194" s="50">
        <v>0</v>
      </c>
      <c r="D194" s="50">
        <v>0</v>
      </c>
    </row>
    <row r="195" spans="1:4" ht="21" customHeight="1" x14ac:dyDescent="0.3">
      <c r="B195" s="42" t="s">
        <v>39</v>
      </c>
      <c r="C195" s="50">
        <v>0</v>
      </c>
      <c r="D195" s="50">
        <v>0</v>
      </c>
    </row>
    <row r="196" spans="1:4" ht="21" customHeight="1" x14ac:dyDescent="0.3">
      <c r="B196" s="42" t="s">
        <v>50</v>
      </c>
      <c r="C196" s="68">
        <v>23807</v>
      </c>
      <c r="D196" s="68">
        <v>16</v>
      </c>
    </row>
    <row r="197" spans="1:4" ht="21" customHeight="1" x14ac:dyDescent="0.3">
      <c r="B197" s="41" t="s">
        <v>40</v>
      </c>
      <c r="C197" s="50">
        <v>0</v>
      </c>
      <c r="D197" s="50">
        <v>0</v>
      </c>
    </row>
    <row r="198" spans="1:4" ht="21" customHeight="1" x14ac:dyDescent="0.3">
      <c r="B198" s="41" t="s">
        <v>41</v>
      </c>
      <c r="C198" s="50">
        <v>23807</v>
      </c>
      <c r="D198" s="50">
        <v>16</v>
      </c>
    </row>
    <row r="199" spans="1:4" ht="21" customHeight="1" x14ac:dyDescent="0.3">
      <c r="A199" s="38"/>
      <c r="B199" s="42" t="s">
        <v>68</v>
      </c>
      <c r="C199" s="68">
        <v>-320767</v>
      </c>
      <c r="D199" s="68">
        <v>93609</v>
      </c>
    </row>
    <row r="200" spans="1:4" ht="21" customHeight="1" x14ac:dyDescent="0.3">
      <c r="A200" s="38"/>
      <c r="B200" s="41" t="s">
        <v>479</v>
      </c>
      <c r="C200" s="50">
        <v>0</v>
      </c>
      <c r="D200" s="50">
        <v>0</v>
      </c>
    </row>
    <row r="201" spans="1:4" ht="21" customHeight="1" x14ac:dyDescent="0.3">
      <c r="A201" s="38"/>
      <c r="B201" s="41" t="s">
        <v>480</v>
      </c>
      <c r="C201" s="68">
        <v>-80344</v>
      </c>
      <c r="D201" s="68">
        <v>-80531</v>
      </c>
    </row>
    <row r="202" spans="1:4" ht="21" customHeight="1" x14ac:dyDescent="0.3">
      <c r="B202" s="41" t="s">
        <v>475</v>
      </c>
      <c r="C202" s="68">
        <v>0</v>
      </c>
      <c r="D202" s="68">
        <v>0</v>
      </c>
    </row>
    <row r="203" spans="1:4" ht="21" customHeight="1" x14ac:dyDescent="0.3">
      <c r="B203" s="41" t="s">
        <v>476</v>
      </c>
      <c r="C203" s="50">
        <v>0</v>
      </c>
      <c r="D203" s="50">
        <v>0</v>
      </c>
    </row>
    <row r="204" spans="1:4" ht="21.45" customHeight="1" x14ac:dyDescent="0.3">
      <c r="B204" s="41" t="s">
        <v>477</v>
      </c>
      <c r="C204" s="50">
        <v>0</v>
      </c>
      <c r="D204" s="50">
        <v>0</v>
      </c>
    </row>
    <row r="205" spans="1:4" ht="19.95" customHeight="1" x14ac:dyDescent="0.3">
      <c r="B205" s="41" t="s">
        <v>474</v>
      </c>
      <c r="C205" s="68">
        <v>-4953</v>
      </c>
      <c r="D205" s="68">
        <v>14874</v>
      </c>
    </row>
    <row r="206" spans="1:4" ht="21" customHeight="1" x14ac:dyDescent="0.3">
      <c r="B206" s="41" t="s">
        <v>476</v>
      </c>
      <c r="C206" s="50">
        <v>-4953</v>
      </c>
      <c r="D206" s="50">
        <v>8480</v>
      </c>
    </row>
    <row r="207" spans="1:4" ht="21" customHeight="1" x14ac:dyDescent="0.3">
      <c r="B207" s="41" t="s">
        <v>477</v>
      </c>
      <c r="C207" s="50">
        <v>0</v>
      </c>
      <c r="D207" s="50">
        <v>6394</v>
      </c>
    </row>
    <row r="208" spans="1:4" ht="21" customHeight="1" x14ac:dyDescent="0.3">
      <c r="B208" s="41" t="s">
        <v>39</v>
      </c>
      <c r="C208" s="68">
        <v>0</v>
      </c>
      <c r="D208" s="68">
        <v>0</v>
      </c>
    </row>
    <row r="209" spans="1:4" ht="21" customHeight="1" x14ac:dyDescent="0.3">
      <c r="B209" s="41" t="s">
        <v>476</v>
      </c>
      <c r="C209" s="50">
        <v>0</v>
      </c>
      <c r="D209" s="50">
        <v>0</v>
      </c>
    </row>
    <row r="210" spans="1:4" ht="21" customHeight="1" x14ac:dyDescent="0.3">
      <c r="B210" s="41" t="s">
        <v>477</v>
      </c>
      <c r="C210" s="50">
        <v>0</v>
      </c>
      <c r="D210" s="50">
        <v>0</v>
      </c>
    </row>
    <row r="211" spans="1:4" ht="21" customHeight="1" x14ac:dyDescent="0.3">
      <c r="B211" s="41" t="s">
        <v>50</v>
      </c>
      <c r="C211" s="68">
        <v>-75391</v>
      </c>
      <c r="D211" s="68">
        <v>-95405</v>
      </c>
    </row>
    <row r="212" spans="1:4" ht="21" customHeight="1" x14ac:dyDescent="0.3">
      <c r="B212" s="41" t="s">
        <v>40</v>
      </c>
      <c r="C212" s="68">
        <v>0</v>
      </c>
      <c r="D212" s="68">
        <v>0</v>
      </c>
    </row>
    <row r="213" spans="1:4" ht="21" customHeight="1" x14ac:dyDescent="0.3">
      <c r="B213" s="41" t="s">
        <v>476</v>
      </c>
      <c r="C213" s="50">
        <v>0</v>
      </c>
      <c r="D213" s="50">
        <v>0</v>
      </c>
    </row>
    <row r="214" spans="1:4" ht="21" customHeight="1" x14ac:dyDescent="0.3">
      <c r="B214" s="41" t="s">
        <v>477</v>
      </c>
      <c r="C214" s="50">
        <v>0</v>
      </c>
      <c r="D214" s="50">
        <v>0</v>
      </c>
    </row>
    <row r="215" spans="1:4" ht="21" customHeight="1" x14ac:dyDescent="0.3">
      <c r="B215" s="41" t="s">
        <v>41</v>
      </c>
      <c r="C215" s="68">
        <v>-75391</v>
      </c>
      <c r="D215" s="68">
        <v>-95405</v>
      </c>
    </row>
    <row r="216" spans="1:4" ht="21" customHeight="1" x14ac:dyDescent="0.3">
      <c r="B216" s="41" t="s">
        <v>476</v>
      </c>
      <c r="C216" s="50">
        <v>-74304</v>
      </c>
      <c r="D216" s="50">
        <v>-95400</v>
      </c>
    </row>
    <row r="217" spans="1:4" ht="21" customHeight="1" x14ac:dyDescent="0.3">
      <c r="B217" s="41" t="s">
        <v>477</v>
      </c>
      <c r="C217" s="50">
        <v>-1087</v>
      </c>
      <c r="D217" s="50">
        <v>-5</v>
      </c>
    </row>
    <row r="218" spans="1:4" ht="21" customHeight="1" x14ac:dyDescent="0.3">
      <c r="A218" s="38"/>
      <c r="B218" s="41" t="s">
        <v>481</v>
      </c>
      <c r="C218" s="68">
        <v>29367</v>
      </c>
      <c r="D218" s="68">
        <v>-5867</v>
      </c>
    </row>
    <row r="219" spans="1:4" ht="21" customHeight="1" x14ac:dyDescent="0.3">
      <c r="B219" s="41" t="s">
        <v>473</v>
      </c>
      <c r="C219" s="68">
        <v>0</v>
      </c>
      <c r="D219" s="68">
        <v>0</v>
      </c>
    </row>
    <row r="220" spans="1:4" ht="21" customHeight="1" x14ac:dyDescent="0.3">
      <c r="B220" s="43" t="s">
        <v>482</v>
      </c>
      <c r="C220" s="50">
        <v>0</v>
      </c>
      <c r="D220" s="50">
        <v>0</v>
      </c>
    </row>
    <row r="221" spans="1:4" ht="21" customHeight="1" x14ac:dyDescent="0.3">
      <c r="B221" s="43" t="s">
        <v>483</v>
      </c>
      <c r="C221" s="50">
        <v>0</v>
      </c>
      <c r="D221" s="50">
        <v>0</v>
      </c>
    </row>
    <row r="222" spans="1:4" ht="21" customHeight="1" x14ac:dyDescent="0.3">
      <c r="A222" s="38"/>
      <c r="B222" s="41" t="s">
        <v>474</v>
      </c>
      <c r="C222" s="68">
        <v>-338</v>
      </c>
      <c r="D222" s="68">
        <v>0</v>
      </c>
    </row>
    <row r="223" spans="1:4" ht="21" customHeight="1" x14ac:dyDescent="0.3">
      <c r="B223" s="44" t="s">
        <v>476</v>
      </c>
      <c r="C223" s="50">
        <v>-338</v>
      </c>
      <c r="D223" s="50">
        <v>0</v>
      </c>
    </row>
    <row r="224" spans="1:4" ht="21" customHeight="1" x14ac:dyDescent="0.3">
      <c r="B224" s="44" t="s">
        <v>477</v>
      </c>
      <c r="C224" s="50">
        <v>0</v>
      </c>
      <c r="D224" s="50">
        <v>0</v>
      </c>
    </row>
    <row r="225" spans="1:8" ht="21" customHeight="1" x14ac:dyDescent="0.3">
      <c r="A225" s="38"/>
      <c r="B225" s="41" t="s">
        <v>39</v>
      </c>
      <c r="C225" s="68">
        <v>0</v>
      </c>
      <c r="D225" s="68">
        <v>47628</v>
      </c>
    </row>
    <row r="226" spans="1:8" ht="21" customHeight="1" x14ac:dyDescent="0.3">
      <c r="B226" s="43" t="s">
        <v>484</v>
      </c>
      <c r="C226" s="50">
        <v>0</v>
      </c>
      <c r="D226" s="50">
        <v>0</v>
      </c>
    </row>
    <row r="227" spans="1:8" ht="21" customHeight="1" x14ac:dyDescent="0.3">
      <c r="B227" s="43" t="s">
        <v>482</v>
      </c>
      <c r="C227" s="50">
        <v>0</v>
      </c>
      <c r="D227" s="50">
        <v>0</v>
      </c>
    </row>
    <row r="228" spans="1:8" ht="21" customHeight="1" x14ac:dyDescent="0.3">
      <c r="B228" s="43" t="s">
        <v>483</v>
      </c>
      <c r="C228" s="50">
        <v>0</v>
      </c>
      <c r="D228" s="50">
        <v>47628</v>
      </c>
      <c r="H228" s="84"/>
    </row>
    <row r="229" spans="1:8" ht="21" customHeight="1" x14ac:dyDescent="0.3">
      <c r="B229" s="41" t="s">
        <v>50</v>
      </c>
      <c r="C229" s="68">
        <v>29705</v>
      </c>
      <c r="D229" s="68">
        <v>-53495</v>
      </c>
    </row>
    <row r="230" spans="1:8" ht="21" customHeight="1" x14ac:dyDescent="0.3">
      <c r="A230" s="38"/>
      <c r="B230" s="43" t="s">
        <v>40</v>
      </c>
      <c r="C230" s="68">
        <v>0</v>
      </c>
      <c r="D230" s="68">
        <v>0</v>
      </c>
    </row>
    <row r="231" spans="1:8" ht="21" customHeight="1" x14ac:dyDescent="0.3">
      <c r="B231" s="44" t="s">
        <v>476</v>
      </c>
      <c r="C231" s="50">
        <v>0</v>
      </c>
      <c r="D231" s="50">
        <v>0</v>
      </c>
    </row>
    <row r="232" spans="1:8" ht="21" customHeight="1" x14ac:dyDescent="0.3">
      <c r="B232" s="44" t="s">
        <v>477</v>
      </c>
      <c r="C232" s="50">
        <v>0</v>
      </c>
      <c r="D232" s="50">
        <v>0</v>
      </c>
    </row>
    <row r="233" spans="1:8" ht="21" customHeight="1" x14ac:dyDescent="0.3">
      <c r="A233" s="38"/>
      <c r="B233" s="43" t="s">
        <v>41</v>
      </c>
      <c r="C233" s="68">
        <v>29705</v>
      </c>
      <c r="D233" s="68">
        <v>-53495</v>
      </c>
    </row>
    <row r="234" spans="1:8" ht="21" customHeight="1" x14ac:dyDescent="0.3">
      <c r="B234" s="44" t="s">
        <v>476</v>
      </c>
      <c r="C234" s="50">
        <v>22886</v>
      </c>
      <c r="D234" s="50">
        <v>-15</v>
      </c>
    </row>
    <row r="235" spans="1:8" ht="21.45" customHeight="1" x14ac:dyDescent="0.3">
      <c r="B235" s="44" t="s">
        <v>477</v>
      </c>
      <c r="C235" s="50">
        <v>6819</v>
      </c>
      <c r="D235" s="50">
        <v>-53480</v>
      </c>
    </row>
    <row r="236" spans="1:8" ht="19.95" customHeight="1" x14ac:dyDescent="0.3">
      <c r="A236" s="38"/>
      <c r="B236" s="41" t="s">
        <v>485</v>
      </c>
      <c r="C236" s="68">
        <v>0</v>
      </c>
      <c r="D236" s="68">
        <v>0</v>
      </c>
    </row>
    <row r="237" spans="1:8" ht="21" customHeight="1" x14ac:dyDescent="0.3">
      <c r="B237" s="43" t="s">
        <v>475</v>
      </c>
      <c r="C237" s="50">
        <v>0</v>
      </c>
      <c r="D237" s="50">
        <v>0</v>
      </c>
    </row>
    <row r="238" spans="1:8" ht="21" customHeight="1" x14ac:dyDescent="0.3">
      <c r="B238" s="43" t="s">
        <v>474</v>
      </c>
      <c r="C238" s="50">
        <v>0</v>
      </c>
      <c r="D238" s="50">
        <v>0</v>
      </c>
    </row>
    <row r="239" spans="1:8" ht="21" customHeight="1" x14ac:dyDescent="0.3">
      <c r="B239" s="43" t="s">
        <v>39</v>
      </c>
      <c r="C239" s="50">
        <v>0</v>
      </c>
      <c r="D239" s="50">
        <v>0</v>
      </c>
    </row>
    <row r="240" spans="1:8" ht="21" customHeight="1" x14ac:dyDescent="0.3">
      <c r="B240" s="43" t="s">
        <v>50</v>
      </c>
      <c r="C240" s="68">
        <v>0</v>
      </c>
      <c r="D240" s="68">
        <v>0</v>
      </c>
    </row>
    <row r="241" spans="1:4" ht="21" customHeight="1" x14ac:dyDescent="0.3">
      <c r="B241" s="44" t="s">
        <v>40</v>
      </c>
      <c r="C241" s="50">
        <v>0</v>
      </c>
      <c r="D241" s="50">
        <v>0</v>
      </c>
    </row>
    <row r="242" spans="1:4" ht="21" customHeight="1" x14ac:dyDescent="0.3">
      <c r="B242" s="44" t="s">
        <v>41</v>
      </c>
      <c r="C242" s="50">
        <v>0</v>
      </c>
      <c r="D242" s="50">
        <v>0</v>
      </c>
    </row>
    <row r="243" spans="1:4" ht="21" customHeight="1" x14ac:dyDescent="0.3">
      <c r="A243" s="38"/>
      <c r="B243" s="41" t="s">
        <v>70</v>
      </c>
      <c r="C243" s="68">
        <v>-124131</v>
      </c>
      <c r="D243" s="68">
        <v>240296</v>
      </c>
    </row>
    <row r="244" spans="1:4" ht="21" customHeight="1" x14ac:dyDescent="0.3">
      <c r="B244" s="43" t="s">
        <v>475</v>
      </c>
      <c r="C244" s="68">
        <v>0</v>
      </c>
      <c r="D244" s="68">
        <v>0</v>
      </c>
    </row>
    <row r="245" spans="1:4" ht="21" customHeight="1" x14ac:dyDescent="0.3">
      <c r="B245" s="44" t="s">
        <v>476</v>
      </c>
      <c r="C245" s="50">
        <v>0</v>
      </c>
      <c r="D245" s="50">
        <v>0</v>
      </c>
    </row>
    <row r="246" spans="1:4" ht="21" customHeight="1" x14ac:dyDescent="0.3">
      <c r="B246" s="44" t="s">
        <v>477</v>
      </c>
      <c r="C246" s="50">
        <v>0</v>
      </c>
      <c r="D246" s="50">
        <v>0</v>
      </c>
    </row>
    <row r="247" spans="1:4" ht="21" customHeight="1" x14ac:dyDescent="0.3">
      <c r="B247" s="43" t="s">
        <v>39</v>
      </c>
      <c r="C247" s="68">
        <v>0</v>
      </c>
      <c r="D247" s="68">
        <v>0</v>
      </c>
    </row>
    <row r="248" spans="1:4" ht="21" customHeight="1" x14ac:dyDescent="0.3">
      <c r="B248" s="44" t="s">
        <v>476</v>
      </c>
      <c r="C248" s="50">
        <v>0</v>
      </c>
      <c r="D248" s="50">
        <v>0</v>
      </c>
    </row>
    <row r="249" spans="1:4" ht="21" customHeight="1" x14ac:dyDescent="0.3">
      <c r="B249" s="44" t="s">
        <v>477</v>
      </c>
      <c r="C249" s="50">
        <v>0</v>
      </c>
      <c r="D249" s="50">
        <v>0</v>
      </c>
    </row>
    <row r="250" spans="1:4" ht="21" customHeight="1" x14ac:dyDescent="0.3">
      <c r="B250" s="43" t="s">
        <v>486</v>
      </c>
      <c r="C250" s="68">
        <v>0</v>
      </c>
      <c r="D250" s="68">
        <v>0</v>
      </c>
    </row>
    <row r="251" spans="1:4" ht="21" customHeight="1" x14ac:dyDescent="0.3">
      <c r="B251" s="44" t="s">
        <v>476</v>
      </c>
      <c r="C251" s="50">
        <v>0</v>
      </c>
      <c r="D251" s="50">
        <v>0</v>
      </c>
    </row>
    <row r="252" spans="1:4" ht="21" customHeight="1" x14ac:dyDescent="0.3">
      <c r="B252" s="44" t="s">
        <v>477</v>
      </c>
      <c r="C252" s="50">
        <v>0</v>
      </c>
      <c r="D252" s="50">
        <v>0</v>
      </c>
    </row>
    <row r="253" spans="1:4" ht="21" customHeight="1" x14ac:dyDescent="0.3">
      <c r="B253" s="43" t="s">
        <v>50</v>
      </c>
      <c r="C253" s="68">
        <v>-124131</v>
      </c>
      <c r="D253" s="68">
        <v>240296</v>
      </c>
    </row>
    <row r="254" spans="1:4" ht="21" customHeight="1" x14ac:dyDescent="0.3">
      <c r="B254" s="44" t="s">
        <v>40</v>
      </c>
      <c r="C254" s="68">
        <v>138</v>
      </c>
      <c r="D254" s="68">
        <v>-19</v>
      </c>
    </row>
    <row r="255" spans="1:4" ht="21" customHeight="1" x14ac:dyDescent="0.3">
      <c r="B255" s="45" t="s">
        <v>476</v>
      </c>
      <c r="C255" s="50">
        <v>138</v>
      </c>
      <c r="D255" s="50">
        <v>-19</v>
      </c>
    </row>
    <row r="256" spans="1:4" ht="21" customHeight="1" x14ac:dyDescent="0.3">
      <c r="B256" s="45" t="s">
        <v>477</v>
      </c>
      <c r="C256" s="50">
        <v>0</v>
      </c>
      <c r="D256" s="50">
        <v>0</v>
      </c>
    </row>
    <row r="257" spans="1:4" ht="21" customHeight="1" x14ac:dyDescent="0.3">
      <c r="B257" s="44" t="s">
        <v>41</v>
      </c>
      <c r="C257" s="68">
        <v>-124269</v>
      </c>
      <c r="D257" s="68">
        <v>240315</v>
      </c>
    </row>
    <row r="258" spans="1:4" ht="21" customHeight="1" x14ac:dyDescent="0.3">
      <c r="B258" s="45" t="s">
        <v>476</v>
      </c>
      <c r="C258" s="50">
        <v>-10293</v>
      </c>
      <c r="D258" s="50">
        <v>202564</v>
      </c>
    </row>
    <row r="259" spans="1:4" ht="21" customHeight="1" x14ac:dyDescent="0.3">
      <c r="B259" s="45" t="s">
        <v>477</v>
      </c>
      <c r="C259" s="50">
        <v>-113976</v>
      </c>
      <c r="D259" s="50">
        <v>37751</v>
      </c>
    </row>
    <row r="260" spans="1:4" ht="21" customHeight="1" x14ac:dyDescent="0.3">
      <c r="A260" s="38"/>
      <c r="B260" s="41" t="s">
        <v>487</v>
      </c>
      <c r="C260" s="68">
        <v>-145659</v>
      </c>
      <c r="D260" s="68">
        <v>-60289</v>
      </c>
    </row>
    <row r="261" spans="1:4" ht="21" customHeight="1" x14ac:dyDescent="0.3">
      <c r="B261" s="43" t="s">
        <v>475</v>
      </c>
      <c r="C261" s="68">
        <v>0</v>
      </c>
      <c r="D261" s="68">
        <v>0</v>
      </c>
    </row>
    <row r="262" spans="1:4" ht="21" customHeight="1" x14ac:dyDescent="0.3">
      <c r="B262" s="44" t="s">
        <v>476</v>
      </c>
      <c r="C262" s="50">
        <v>0</v>
      </c>
      <c r="D262" s="50">
        <v>0</v>
      </c>
    </row>
    <row r="263" spans="1:4" ht="21" customHeight="1" x14ac:dyDescent="0.3">
      <c r="B263" s="44" t="s">
        <v>477</v>
      </c>
      <c r="C263" s="50">
        <v>0</v>
      </c>
      <c r="D263" s="50">
        <v>0</v>
      </c>
    </row>
    <row r="264" spans="1:4" ht="21" customHeight="1" x14ac:dyDescent="0.3">
      <c r="B264" s="43" t="s">
        <v>474</v>
      </c>
      <c r="C264" s="68">
        <v>113</v>
      </c>
      <c r="D264" s="68">
        <v>39</v>
      </c>
    </row>
    <row r="265" spans="1:4" ht="21" customHeight="1" x14ac:dyDescent="0.3">
      <c r="B265" s="44" t="s">
        <v>476</v>
      </c>
      <c r="C265" s="50">
        <v>113</v>
      </c>
      <c r="D265" s="50">
        <v>39</v>
      </c>
    </row>
    <row r="266" spans="1:4" ht="21.45" customHeight="1" x14ac:dyDescent="0.3">
      <c r="B266" s="44" t="s">
        <v>477</v>
      </c>
      <c r="C266" s="50">
        <v>0</v>
      </c>
      <c r="D266" s="50">
        <v>0</v>
      </c>
    </row>
    <row r="267" spans="1:4" ht="19.95" customHeight="1" x14ac:dyDescent="0.3">
      <c r="B267" s="43" t="s">
        <v>39</v>
      </c>
      <c r="C267" s="68">
        <v>0</v>
      </c>
      <c r="D267" s="68">
        <v>0</v>
      </c>
    </row>
    <row r="268" spans="1:4" ht="21" customHeight="1" x14ac:dyDescent="0.3">
      <c r="B268" s="44" t="s">
        <v>476</v>
      </c>
      <c r="C268" s="50">
        <v>0</v>
      </c>
      <c r="D268" s="50">
        <v>0</v>
      </c>
    </row>
    <row r="269" spans="1:4" ht="21" customHeight="1" x14ac:dyDescent="0.3">
      <c r="B269" s="44" t="s">
        <v>477</v>
      </c>
      <c r="C269" s="50">
        <v>0</v>
      </c>
      <c r="D269" s="50">
        <v>0</v>
      </c>
    </row>
    <row r="270" spans="1:4" ht="21" customHeight="1" x14ac:dyDescent="0.3">
      <c r="B270" s="43" t="s">
        <v>50</v>
      </c>
      <c r="C270" s="68">
        <v>-145772</v>
      </c>
      <c r="D270" s="68">
        <v>-60328</v>
      </c>
    </row>
    <row r="271" spans="1:4" ht="21" customHeight="1" x14ac:dyDescent="0.3">
      <c r="B271" s="44" t="s">
        <v>40</v>
      </c>
      <c r="C271" s="68">
        <v>0</v>
      </c>
      <c r="D271" s="68">
        <v>0</v>
      </c>
    </row>
    <row r="272" spans="1:4" ht="21" customHeight="1" x14ac:dyDescent="0.3">
      <c r="B272" s="45" t="s">
        <v>476</v>
      </c>
      <c r="C272" s="50">
        <v>0</v>
      </c>
      <c r="D272" s="50">
        <v>0</v>
      </c>
    </row>
    <row r="273" spans="1:4" ht="21" customHeight="1" x14ac:dyDescent="0.3">
      <c r="B273" s="45" t="s">
        <v>477</v>
      </c>
      <c r="C273" s="50">
        <v>0</v>
      </c>
      <c r="D273" s="50">
        <v>0</v>
      </c>
    </row>
    <row r="274" spans="1:4" ht="21" customHeight="1" x14ac:dyDescent="0.3">
      <c r="B274" s="44" t="s">
        <v>41</v>
      </c>
      <c r="C274" s="68">
        <v>-145772</v>
      </c>
      <c r="D274" s="68">
        <v>-60328</v>
      </c>
    </row>
    <row r="275" spans="1:4" ht="21" customHeight="1" x14ac:dyDescent="0.3">
      <c r="B275" s="45" t="s">
        <v>476</v>
      </c>
      <c r="C275" s="50">
        <v>-143903</v>
      </c>
      <c r="D275" s="50">
        <v>2</v>
      </c>
    </row>
    <row r="276" spans="1:4" ht="21" customHeight="1" x14ac:dyDescent="0.3">
      <c r="B276" s="45" t="s">
        <v>477</v>
      </c>
      <c r="C276" s="50">
        <v>-1869</v>
      </c>
      <c r="D276" s="50">
        <v>-60330</v>
      </c>
    </row>
    <row r="277" spans="1:4" ht="21" customHeight="1" x14ac:dyDescent="0.3">
      <c r="B277" s="42" t="s">
        <v>488</v>
      </c>
      <c r="C277" s="50">
        <v>0</v>
      </c>
      <c r="D277" s="50">
        <v>0</v>
      </c>
    </row>
    <row r="278" spans="1:4" ht="21" customHeight="1" x14ac:dyDescent="0.3">
      <c r="A278" s="38"/>
      <c r="B278" s="42" t="s">
        <v>42</v>
      </c>
      <c r="C278" s="68">
        <v>7222</v>
      </c>
      <c r="D278" s="68">
        <v>-15318</v>
      </c>
    </row>
    <row r="279" spans="1:4" ht="21" customHeight="1" x14ac:dyDescent="0.3">
      <c r="B279" s="42" t="s">
        <v>71</v>
      </c>
      <c r="C279" s="50">
        <v>0</v>
      </c>
      <c r="D279" s="50">
        <v>0</v>
      </c>
    </row>
    <row r="280" spans="1:4" ht="21" customHeight="1" x14ac:dyDescent="0.3">
      <c r="B280" s="42" t="s">
        <v>489</v>
      </c>
      <c r="C280" s="50">
        <v>0</v>
      </c>
      <c r="D280" s="50">
        <v>0</v>
      </c>
    </row>
    <row r="281" spans="1:4" ht="21" customHeight="1" x14ac:dyDescent="0.3">
      <c r="B281" s="42" t="s">
        <v>490</v>
      </c>
      <c r="C281" s="50">
        <v>0</v>
      </c>
      <c r="D281" s="50">
        <v>0</v>
      </c>
    </row>
    <row r="282" spans="1:4" ht="21" customHeight="1" x14ac:dyDescent="0.3">
      <c r="B282" s="42" t="s">
        <v>491</v>
      </c>
      <c r="C282" s="50">
        <v>0</v>
      </c>
      <c r="D282" s="50">
        <v>0</v>
      </c>
    </row>
    <row r="283" spans="1:4" ht="21" customHeight="1" x14ac:dyDescent="0.3">
      <c r="B283" s="42" t="s">
        <v>72</v>
      </c>
      <c r="C283" s="50">
        <v>0</v>
      </c>
      <c r="D283" s="50">
        <v>0</v>
      </c>
    </row>
    <row r="284" spans="1:4" ht="21" customHeight="1" x14ac:dyDescent="0.3">
      <c r="B284" s="42" t="s">
        <v>73</v>
      </c>
      <c r="C284" s="68">
        <v>7222</v>
      </c>
      <c r="D284" s="68">
        <v>-15318</v>
      </c>
    </row>
    <row r="285" spans="1:4" ht="21" customHeight="1" x14ac:dyDescent="0.3">
      <c r="B285" s="42" t="s">
        <v>69</v>
      </c>
      <c r="C285" s="50">
        <v>2693</v>
      </c>
      <c r="D285" s="50">
        <v>-16091</v>
      </c>
    </row>
    <row r="286" spans="1:4" ht="21" customHeight="1" x14ac:dyDescent="0.3">
      <c r="B286" s="41" t="s">
        <v>74</v>
      </c>
      <c r="C286" s="50">
        <v>2693</v>
      </c>
      <c r="D286" s="50">
        <v>-18467</v>
      </c>
    </row>
    <row r="287" spans="1:4" ht="21" customHeight="1" x14ac:dyDescent="0.3">
      <c r="B287" s="41" t="s">
        <v>75</v>
      </c>
      <c r="C287" s="50">
        <v>0</v>
      </c>
      <c r="D287" s="50">
        <v>2376</v>
      </c>
    </row>
    <row r="288" spans="1:4" ht="21" customHeight="1" x14ac:dyDescent="0.3">
      <c r="B288" s="42" t="s">
        <v>492</v>
      </c>
      <c r="C288" s="68">
        <v>0</v>
      </c>
      <c r="D288" s="68">
        <v>0</v>
      </c>
    </row>
    <row r="289" spans="1:7" ht="21" customHeight="1" x14ac:dyDescent="0.3">
      <c r="B289" s="41" t="s">
        <v>76</v>
      </c>
      <c r="C289" s="68">
        <v>0</v>
      </c>
      <c r="D289" s="68">
        <v>0</v>
      </c>
    </row>
    <row r="290" spans="1:7" ht="21" customHeight="1" x14ac:dyDescent="0.3">
      <c r="B290" s="43" t="s">
        <v>476</v>
      </c>
      <c r="C290" s="50">
        <v>0</v>
      </c>
      <c r="D290" s="50">
        <v>0</v>
      </c>
    </row>
    <row r="291" spans="1:7" ht="21" customHeight="1" x14ac:dyDescent="0.3">
      <c r="B291" s="43" t="s">
        <v>477</v>
      </c>
      <c r="C291" s="50">
        <v>0</v>
      </c>
      <c r="D291" s="50">
        <v>0</v>
      </c>
    </row>
    <row r="292" spans="1:7" ht="21" customHeight="1" x14ac:dyDescent="0.3">
      <c r="B292" s="42" t="s">
        <v>463</v>
      </c>
      <c r="C292" s="50">
        <v>0</v>
      </c>
      <c r="D292" s="50">
        <v>0</v>
      </c>
    </row>
    <row r="293" spans="1:7" ht="21" customHeight="1" x14ac:dyDescent="0.3">
      <c r="B293" s="42" t="s">
        <v>77</v>
      </c>
      <c r="C293" s="50">
        <v>0</v>
      </c>
      <c r="D293" s="50">
        <v>0</v>
      </c>
    </row>
    <row r="294" spans="1:7" ht="21" customHeight="1" x14ac:dyDescent="0.3">
      <c r="B294" s="42" t="s">
        <v>78</v>
      </c>
      <c r="C294" s="50">
        <v>4529</v>
      </c>
      <c r="D294" s="50">
        <v>773</v>
      </c>
    </row>
    <row r="295" spans="1:7" s="85" customFormat="1" ht="21" customHeight="1" x14ac:dyDescent="0.3">
      <c r="B295" s="86" t="s">
        <v>507</v>
      </c>
      <c r="C295" s="87">
        <v>0</v>
      </c>
      <c r="D295" s="87"/>
      <c r="F295" s="88"/>
      <c r="G295" s="88"/>
    </row>
    <row r="296" spans="1:7" ht="21" customHeight="1" x14ac:dyDescent="0.3">
      <c r="A296" s="38"/>
      <c r="B296" s="40" t="s">
        <v>501</v>
      </c>
      <c r="C296" s="68">
        <v>0</v>
      </c>
      <c r="D296" s="68">
        <v>231429</v>
      </c>
      <c r="G296" s="38"/>
    </row>
    <row r="297" spans="1:7" ht="21" customHeight="1" x14ac:dyDescent="0.3">
      <c r="B297" s="40" t="s">
        <v>493</v>
      </c>
      <c r="C297" s="68">
        <v>0</v>
      </c>
      <c r="D297" s="68">
        <v>0</v>
      </c>
    </row>
    <row r="298" spans="1:7" ht="21.45" customHeight="1" x14ac:dyDescent="0.3">
      <c r="B298" s="47" t="s">
        <v>390</v>
      </c>
      <c r="C298" s="68">
        <v>0</v>
      </c>
      <c r="D298" s="68">
        <v>0</v>
      </c>
    </row>
    <row r="299" spans="1:7" ht="19.95" customHeight="1" x14ac:dyDescent="0.3">
      <c r="B299" s="42" t="s">
        <v>79</v>
      </c>
      <c r="C299" s="50">
        <v>0</v>
      </c>
      <c r="D299" s="50">
        <v>0</v>
      </c>
    </row>
    <row r="300" spans="1:7" ht="21" customHeight="1" x14ac:dyDescent="0.3">
      <c r="B300" s="42" t="s">
        <v>80</v>
      </c>
      <c r="C300" s="50">
        <v>0</v>
      </c>
      <c r="D300" s="50">
        <v>0</v>
      </c>
    </row>
    <row r="301" spans="1:7" ht="21" customHeight="1" x14ac:dyDescent="0.3">
      <c r="B301" s="47" t="s">
        <v>391</v>
      </c>
      <c r="C301" s="50">
        <v>0</v>
      </c>
      <c r="D301" s="50">
        <v>0</v>
      </c>
    </row>
    <row r="302" spans="1:7" ht="21" customHeight="1" x14ac:dyDescent="0.3">
      <c r="B302" s="47" t="s">
        <v>27</v>
      </c>
      <c r="C302" s="50">
        <v>0</v>
      </c>
      <c r="D302" s="50">
        <v>0</v>
      </c>
    </row>
    <row r="303" spans="1:7" ht="21" customHeight="1" x14ac:dyDescent="0.3">
      <c r="B303" s="42" t="s">
        <v>494</v>
      </c>
      <c r="C303" s="50">
        <v>0</v>
      </c>
      <c r="D303" s="50">
        <v>0</v>
      </c>
    </row>
    <row r="304" spans="1:7" ht="21" customHeight="1" x14ac:dyDescent="0.3">
      <c r="B304" s="42" t="s">
        <v>470</v>
      </c>
      <c r="C304" s="50">
        <v>0</v>
      </c>
      <c r="D304" s="50">
        <v>0</v>
      </c>
    </row>
    <row r="305" spans="2:4" ht="21" customHeight="1" x14ac:dyDescent="0.3">
      <c r="B305" s="47" t="s">
        <v>32</v>
      </c>
      <c r="C305" s="50">
        <v>0</v>
      </c>
      <c r="D305" s="50">
        <v>0</v>
      </c>
    </row>
    <row r="306" spans="2:4" ht="21" customHeight="1" x14ac:dyDescent="0.3">
      <c r="B306" s="47" t="s">
        <v>68</v>
      </c>
      <c r="C306" s="50">
        <v>0</v>
      </c>
      <c r="D306" s="50">
        <v>0</v>
      </c>
    </row>
    <row r="307" spans="2:4" ht="21" customHeight="1" x14ac:dyDescent="0.3">
      <c r="B307" s="47" t="s">
        <v>392</v>
      </c>
      <c r="C307" s="50">
        <v>0</v>
      </c>
      <c r="D307" s="50">
        <v>0</v>
      </c>
    </row>
    <row r="308" spans="2:4" ht="21" customHeight="1" x14ac:dyDescent="0.3">
      <c r="B308" s="47" t="s">
        <v>393</v>
      </c>
      <c r="C308" s="50">
        <v>0</v>
      </c>
      <c r="D308" s="50">
        <v>0</v>
      </c>
    </row>
    <row r="309" spans="2:4" ht="21" customHeight="1" x14ac:dyDescent="0.3">
      <c r="B309" s="47" t="s">
        <v>81</v>
      </c>
      <c r="C309" s="68">
        <v>0</v>
      </c>
      <c r="D309" s="68">
        <v>0</v>
      </c>
    </row>
    <row r="310" spans="2:4" ht="21" customHeight="1" x14ac:dyDescent="0.3">
      <c r="B310" s="42" t="s">
        <v>495</v>
      </c>
      <c r="C310" s="68">
        <v>0</v>
      </c>
      <c r="D310" s="68">
        <v>0</v>
      </c>
    </row>
    <row r="311" spans="2:4" ht="21" customHeight="1" x14ac:dyDescent="0.3">
      <c r="B311" s="41" t="s">
        <v>496</v>
      </c>
      <c r="C311" s="50">
        <v>0</v>
      </c>
      <c r="D311" s="50">
        <v>0</v>
      </c>
    </row>
    <row r="312" spans="2:4" ht="21" customHeight="1" x14ac:dyDescent="0.3">
      <c r="B312" s="41" t="s">
        <v>31</v>
      </c>
      <c r="C312" s="50">
        <v>0</v>
      </c>
      <c r="D312" s="50">
        <v>0</v>
      </c>
    </row>
    <row r="313" spans="2:4" ht="21" customHeight="1" x14ac:dyDescent="0.3">
      <c r="B313" s="42" t="s">
        <v>497</v>
      </c>
      <c r="C313" s="68">
        <v>0</v>
      </c>
      <c r="D313" s="68">
        <v>0</v>
      </c>
    </row>
    <row r="314" spans="2:4" ht="21" customHeight="1" x14ac:dyDescent="0.3">
      <c r="B314" s="41" t="s">
        <v>496</v>
      </c>
      <c r="C314" s="50">
        <v>0</v>
      </c>
      <c r="D314" s="50">
        <v>0</v>
      </c>
    </row>
    <row r="315" spans="2:4" ht="21" customHeight="1" x14ac:dyDescent="0.3">
      <c r="B315" s="41" t="s">
        <v>31</v>
      </c>
      <c r="C315" s="50">
        <v>0</v>
      </c>
      <c r="D315" s="50">
        <v>0</v>
      </c>
    </row>
    <row r="316" spans="2:4" ht="21" customHeight="1" x14ac:dyDescent="0.3">
      <c r="B316" s="42" t="s">
        <v>498</v>
      </c>
      <c r="C316" s="68">
        <v>0</v>
      </c>
      <c r="D316" s="68">
        <v>0</v>
      </c>
    </row>
    <row r="317" spans="2:4" ht="21" customHeight="1" x14ac:dyDescent="0.3">
      <c r="B317" s="41" t="s">
        <v>496</v>
      </c>
      <c r="C317" s="50">
        <v>0</v>
      </c>
      <c r="D317" s="50">
        <v>0</v>
      </c>
    </row>
    <row r="318" spans="2:4" ht="21" customHeight="1" x14ac:dyDescent="0.3">
      <c r="B318" s="41" t="s">
        <v>31</v>
      </c>
      <c r="C318" s="50">
        <v>0</v>
      </c>
      <c r="D318" s="50">
        <v>0</v>
      </c>
    </row>
    <row r="319" spans="2:4" ht="21" customHeight="1" x14ac:dyDescent="0.3">
      <c r="B319" s="42" t="s">
        <v>499</v>
      </c>
      <c r="C319" s="68">
        <v>0</v>
      </c>
      <c r="D319" s="68">
        <v>0</v>
      </c>
    </row>
    <row r="320" spans="2:4" ht="21" customHeight="1" x14ac:dyDescent="0.3">
      <c r="B320" s="41" t="s">
        <v>496</v>
      </c>
      <c r="C320" s="50">
        <v>0</v>
      </c>
      <c r="D320" s="50">
        <v>0</v>
      </c>
    </row>
    <row r="321" spans="2:4" ht="21.45" customHeight="1" x14ac:dyDescent="0.3">
      <c r="B321" s="41" t="s">
        <v>31</v>
      </c>
      <c r="C321" s="50">
        <v>0</v>
      </c>
      <c r="D321" s="50">
        <v>0</v>
      </c>
    </row>
    <row r="323" spans="2:4" s="74" customFormat="1" x14ac:dyDescent="0.3">
      <c r="D323" s="77"/>
    </row>
    <row r="324" spans="2:4" x14ac:dyDescent="0.3">
      <c r="D324" s="82"/>
    </row>
    <row r="326" spans="2:4" x14ac:dyDescent="0.3">
      <c r="D326" s="83"/>
    </row>
  </sheetData>
  <mergeCells count="4">
    <mergeCell ref="B7:D7"/>
    <mergeCell ref="B8:D8"/>
    <mergeCell ref="B10:D10"/>
    <mergeCell ref="C14:D14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449"/>
  <sheetViews>
    <sheetView tabSelected="1" zoomScale="70" zoomScaleNormal="70" workbookViewId="0">
      <selection activeCell="I1" sqref="I1:BG1048576"/>
    </sheetView>
  </sheetViews>
  <sheetFormatPr baseColWidth="10" defaultRowHeight="14.4" x14ac:dyDescent="0.3"/>
  <cols>
    <col min="1" max="1" width="11.44140625" style="1"/>
    <col min="2" max="2" width="41.33203125" bestFit="1" customWidth="1"/>
    <col min="3" max="3" width="14.6640625" customWidth="1"/>
    <col min="4" max="4" width="10.88671875"/>
    <col min="5" max="5" width="17" customWidth="1"/>
    <col min="6" max="6" width="21.88671875" style="60" customWidth="1"/>
    <col min="7" max="7" width="23.44140625" style="60" bestFit="1" customWidth="1"/>
    <col min="8" max="8" width="21.88671875" style="60" customWidth="1"/>
  </cols>
  <sheetData>
    <row r="2" spans="1:8" x14ac:dyDescent="0.3">
      <c r="A2" s="79"/>
      <c r="B2" s="21" t="s">
        <v>302</v>
      </c>
      <c r="C2" s="21"/>
      <c r="D2" s="21"/>
      <c r="E2" s="21"/>
      <c r="F2" s="58"/>
      <c r="G2" s="58"/>
      <c r="H2" s="58"/>
    </row>
    <row r="3" spans="1:8" x14ac:dyDescent="0.3">
      <c r="A3" s="80"/>
      <c r="B3" s="21"/>
      <c r="C3" s="21"/>
      <c r="D3" s="21"/>
      <c r="E3" s="21"/>
      <c r="F3" s="58"/>
      <c r="G3" s="58"/>
      <c r="H3" s="58"/>
    </row>
    <row r="4" spans="1:8" x14ac:dyDescent="0.3">
      <c r="A4" s="79"/>
      <c r="B4" s="20"/>
      <c r="C4" s="20"/>
      <c r="D4" s="20"/>
      <c r="E4" s="20"/>
      <c r="F4" s="59"/>
      <c r="G4" s="59"/>
      <c r="H4" s="59"/>
    </row>
    <row r="7" spans="1:8" x14ac:dyDescent="0.3">
      <c r="B7" s="95" t="s">
        <v>503</v>
      </c>
      <c r="C7" s="95"/>
      <c r="D7" s="95"/>
    </row>
    <row r="8" spans="1:8" x14ac:dyDescent="0.3">
      <c r="B8" s="95" t="s">
        <v>504</v>
      </c>
      <c r="C8" s="95"/>
      <c r="D8" s="95"/>
      <c r="E8" s="20"/>
    </row>
    <row r="9" spans="1:8" x14ac:dyDescent="0.3">
      <c r="B9" s="20"/>
      <c r="C9" s="20"/>
      <c r="D9" s="20"/>
      <c r="E9" s="20"/>
    </row>
    <row r="10" spans="1:8" x14ac:dyDescent="0.3">
      <c r="A10" s="81"/>
      <c r="B10" s="91" t="s">
        <v>505</v>
      </c>
      <c r="C10" s="91"/>
      <c r="D10" s="91"/>
      <c r="E10" s="91"/>
      <c r="F10" s="91"/>
      <c r="G10" s="91"/>
      <c r="H10" s="91"/>
    </row>
    <row r="11" spans="1:8" x14ac:dyDescent="0.3">
      <c r="E11" s="2"/>
      <c r="G11" s="61"/>
    </row>
    <row r="12" spans="1:8" x14ac:dyDescent="0.3">
      <c r="B12" s="34"/>
      <c r="C12" s="34"/>
      <c r="D12" s="34"/>
      <c r="E12" s="2"/>
      <c r="G12" s="61"/>
    </row>
    <row r="13" spans="1:8" x14ac:dyDescent="0.3">
      <c r="B13" s="34" t="s">
        <v>298</v>
      </c>
      <c r="C13" s="72" t="s">
        <v>306</v>
      </c>
      <c r="D13" s="34"/>
      <c r="E13" s="2"/>
      <c r="G13" s="61"/>
    </row>
    <row r="14" spans="1:8" x14ac:dyDescent="0.3">
      <c r="B14" s="15"/>
      <c r="C14" s="15"/>
      <c r="D14" s="15"/>
      <c r="E14" s="2"/>
      <c r="F14" s="108">
        <v>2018</v>
      </c>
      <c r="G14" s="109"/>
      <c r="H14" s="110"/>
    </row>
    <row r="15" spans="1:8" x14ac:dyDescent="0.3">
      <c r="B15" s="98" t="s">
        <v>83</v>
      </c>
      <c r="C15" s="99"/>
      <c r="D15" s="99"/>
      <c r="E15" s="99"/>
      <c r="F15" s="65" t="s">
        <v>84</v>
      </c>
      <c r="G15" s="65" t="s">
        <v>85</v>
      </c>
      <c r="H15" s="65" t="s">
        <v>86</v>
      </c>
    </row>
    <row r="16" spans="1:8" x14ac:dyDescent="0.3">
      <c r="B16" s="100" t="s">
        <v>87</v>
      </c>
      <c r="C16" s="101"/>
      <c r="D16" s="101"/>
      <c r="E16" s="101"/>
      <c r="F16" s="63">
        <v>3570758</v>
      </c>
      <c r="G16" s="63">
        <v>3771245</v>
      </c>
      <c r="H16" s="63">
        <v>-200487</v>
      </c>
    </row>
    <row r="17" spans="2:8" x14ac:dyDescent="0.3">
      <c r="B17" s="100" t="s">
        <v>88</v>
      </c>
      <c r="C17" s="101"/>
      <c r="D17" s="101"/>
      <c r="E17" s="101"/>
      <c r="F17" s="28">
        <v>3531502</v>
      </c>
      <c r="G17" s="28">
        <v>2527373</v>
      </c>
      <c r="H17" s="28">
        <v>1004129</v>
      </c>
    </row>
    <row r="18" spans="2:8" x14ac:dyDescent="0.3">
      <c r="B18" s="113" t="s">
        <v>89</v>
      </c>
      <c r="C18" s="114"/>
      <c r="D18" s="114"/>
      <c r="E18" s="114"/>
      <c r="F18" s="27">
        <v>3361903</v>
      </c>
      <c r="G18" s="27">
        <v>1635264</v>
      </c>
      <c r="H18" s="27">
        <v>1726639</v>
      </c>
    </row>
    <row r="19" spans="2:8" x14ac:dyDescent="0.3">
      <c r="B19" s="104" t="s">
        <v>90</v>
      </c>
      <c r="C19" s="105"/>
      <c r="D19" s="105"/>
      <c r="E19" s="105"/>
      <c r="F19" s="27">
        <v>3361884</v>
      </c>
      <c r="G19" s="27">
        <v>1635264</v>
      </c>
      <c r="H19" s="27">
        <v>1726620</v>
      </c>
    </row>
    <row r="20" spans="2:8" x14ac:dyDescent="0.3">
      <c r="B20" s="115" t="s">
        <v>1</v>
      </c>
      <c r="C20" s="116"/>
      <c r="D20" s="116"/>
      <c r="E20" s="116"/>
      <c r="F20" s="27">
        <v>3319561</v>
      </c>
      <c r="G20" s="27">
        <v>1628976</v>
      </c>
      <c r="H20" s="27">
        <v>1690585</v>
      </c>
    </row>
    <row r="21" spans="2:8" x14ac:dyDescent="0.3">
      <c r="B21" s="102" t="s">
        <v>91</v>
      </c>
      <c r="C21" s="103"/>
      <c r="D21" s="103"/>
      <c r="E21" s="103"/>
      <c r="F21" s="27">
        <v>701</v>
      </c>
      <c r="G21" s="27">
        <v>918</v>
      </c>
      <c r="H21" s="27">
        <v>-217</v>
      </c>
    </row>
    <row r="22" spans="2:8" x14ac:dyDescent="0.3">
      <c r="B22" s="102" t="s">
        <v>92</v>
      </c>
      <c r="C22" s="103"/>
      <c r="D22" s="103"/>
      <c r="E22" s="103"/>
      <c r="F22" s="27">
        <v>37184</v>
      </c>
      <c r="G22" s="27">
        <v>0</v>
      </c>
      <c r="H22" s="27">
        <v>37184</v>
      </c>
    </row>
    <row r="23" spans="2:8" x14ac:dyDescent="0.3">
      <c r="B23" s="102" t="s">
        <v>93</v>
      </c>
      <c r="C23" s="103"/>
      <c r="D23" s="103"/>
      <c r="E23" s="103"/>
      <c r="F23" s="27">
        <v>0</v>
      </c>
      <c r="G23" s="27">
        <v>0</v>
      </c>
      <c r="H23" s="27">
        <v>0</v>
      </c>
    </row>
    <row r="24" spans="2:8" x14ac:dyDescent="0.3">
      <c r="B24" s="102" t="s">
        <v>94</v>
      </c>
      <c r="C24" s="103"/>
      <c r="D24" s="103"/>
      <c r="E24" s="103"/>
      <c r="F24" s="27">
        <v>4438</v>
      </c>
      <c r="G24" s="27">
        <v>5370</v>
      </c>
      <c r="H24" s="27">
        <v>-932</v>
      </c>
    </row>
    <row r="25" spans="2:8" x14ac:dyDescent="0.3">
      <c r="B25" s="104" t="s">
        <v>95</v>
      </c>
      <c r="C25" s="105"/>
      <c r="D25" s="105"/>
      <c r="E25" s="105"/>
      <c r="F25" s="27">
        <v>0</v>
      </c>
      <c r="G25" s="27">
        <v>0</v>
      </c>
      <c r="H25" s="27">
        <v>0</v>
      </c>
    </row>
    <row r="26" spans="2:8" x14ac:dyDescent="0.3">
      <c r="B26" s="106" t="s">
        <v>96</v>
      </c>
      <c r="C26" s="107"/>
      <c r="D26" s="107"/>
      <c r="E26" s="107"/>
      <c r="F26" s="27">
        <v>0</v>
      </c>
      <c r="G26" s="27">
        <v>0</v>
      </c>
      <c r="H26" s="27">
        <v>0</v>
      </c>
    </row>
    <row r="27" spans="2:8" x14ac:dyDescent="0.3">
      <c r="B27" s="106" t="s">
        <v>301</v>
      </c>
      <c r="C27" s="107"/>
      <c r="D27" s="107"/>
      <c r="E27" s="107"/>
      <c r="F27" s="27">
        <v>0</v>
      </c>
      <c r="G27" s="27">
        <v>0</v>
      </c>
      <c r="H27" s="27">
        <v>0</v>
      </c>
    </row>
    <row r="28" spans="2:8" x14ac:dyDescent="0.3">
      <c r="B28" s="104" t="s">
        <v>97</v>
      </c>
      <c r="C28" s="105"/>
      <c r="D28" s="105"/>
      <c r="E28" s="105"/>
      <c r="F28" s="27">
        <v>19</v>
      </c>
      <c r="G28" s="27">
        <v>0</v>
      </c>
      <c r="H28" s="27">
        <v>19</v>
      </c>
    </row>
    <row r="29" spans="2:8" x14ac:dyDescent="0.3">
      <c r="B29" s="113" t="s">
        <v>98</v>
      </c>
      <c r="C29" s="114"/>
      <c r="D29" s="114"/>
      <c r="E29" s="114"/>
      <c r="F29" s="27">
        <v>169599</v>
      </c>
      <c r="G29" s="27">
        <v>892109</v>
      </c>
      <c r="H29" s="27">
        <v>-722510</v>
      </c>
    </row>
    <row r="30" spans="2:8" x14ac:dyDescent="0.3">
      <c r="B30" s="104" t="s">
        <v>99</v>
      </c>
      <c r="C30" s="105"/>
      <c r="D30" s="105"/>
      <c r="E30" s="105"/>
      <c r="F30" s="27">
        <v>0</v>
      </c>
      <c r="G30" s="27">
        <v>0</v>
      </c>
      <c r="H30" s="27">
        <v>0</v>
      </c>
    </row>
    <row r="31" spans="2:8" x14ac:dyDescent="0.3">
      <c r="B31" s="111" t="s">
        <v>100</v>
      </c>
      <c r="C31" s="112"/>
      <c r="D31" s="112"/>
      <c r="E31" s="112"/>
      <c r="F31" s="27">
        <v>0</v>
      </c>
      <c r="G31" s="27">
        <v>0</v>
      </c>
      <c r="H31" s="27">
        <v>0</v>
      </c>
    </row>
    <row r="32" spans="2:8" x14ac:dyDescent="0.3">
      <c r="B32" s="111" t="s">
        <v>101</v>
      </c>
      <c r="C32" s="112"/>
      <c r="D32" s="112"/>
      <c r="E32" s="112"/>
      <c r="F32" s="27">
        <v>0</v>
      </c>
      <c r="G32" s="27">
        <v>0</v>
      </c>
      <c r="H32" s="27">
        <v>0</v>
      </c>
    </row>
    <row r="33" spans="2:8" x14ac:dyDescent="0.3">
      <c r="B33" s="104" t="s">
        <v>102</v>
      </c>
      <c r="C33" s="105"/>
      <c r="D33" s="105"/>
      <c r="E33" s="105"/>
      <c r="F33" s="27">
        <v>722</v>
      </c>
      <c r="G33" s="27">
        <v>19258</v>
      </c>
      <c r="H33" s="27">
        <v>-18536</v>
      </c>
    </row>
    <row r="34" spans="2:8" x14ac:dyDescent="0.3">
      <c r="B34" s="104" t="s">
        <v>103</v>
      </c>
      <c r="C34" s="105"/>
      <c r="D34" s="105"/>
      <c r="E34" s="105"/>
      <c r="F34" s="27">
        <v>30137</v>
      </c>
      <c r="G34" s="27">
        <v>261100</v>
      </c>
      <c r="H34" s="27">
        <v>-230963</v>
      </c>
    </row>
    <row r="35" spans="2:8" x14ac:dyDescent="0.3">
      <c r="B35" s="96" t="s">
        <v>104</v>
      </c>
      <c r="C35" s="97"/>
      <c r="D35" s="97"/>
      <c r="E35" s="97"/>
      <c r="F35" s="27">
        <v>6375</v>
      </c>
      <c r="G35" s="27">
        <v>34687</v>
      </c>
      <c r="H35" s="27">
        <v>-28312</v>
      </c>
    </row>
    <row r="36" spans="2:8" x14ac:dyDescent="0.3">
      <c r="B36" s="96" t="s">
        <v>105</v>
      </c>
      <c r="C36" s="97"/>
      <c r="D36" s="97"/>
      <c r="E36" s="97"/>
      <c r="F36" s="27">
        <v>6610</v>
      </c>
      <c r="G36" s="27">
        <v>215588</v>
      </c>
      <c r="H36" s="27">
        <v>-208978</v>
      </c>
    </row>
    <row r="37" spans="2:8" x14ac:dyDescent="0.3">
      <c r="B37" s="96" t="s">
        <v>106</v>
      </c>
      <c r="C37" s="97"/>
      <c r="D37" s="97"/>
      <c r="E37" s="97"/>
      <c r="F37" s="27">
        <v>17152</v>
      </c>
      <c r="G37" s="27">
        <v>10825</v>
      </c>
      <c r="H37" s="27">
        <v>6327</v>
      </c>
    </row>
    <row r="38" spans="2:8" x14ac:dyDescent="0.3">
      <c r="B38" s="106" t="s">
        <v>107</v>
      </c>
      <c r="C38" s="107"/>
      <c r="D38" s="107"/>
      <c r="E38" s="107"/>
      <c r="F38" s="27">
        <v>13801</v>
      </c>
      <c r="G38" s="27">
        <v>193118</v>
      </c>
      <c r="H38" s="27">
        <v>-179317</v>
      </c>
    </row>
    <row r="39" spans="2:8" x14ac:dyDescent="0.3">
      <c r="B39" s="102" t="s">
        <v>108</v>
      </c>
      <c r="C39" s="103"/>
      <c r="D39" s="103"/>
      <c r="E39" s="103"/>
      <c r="F39" s="27">
        <v>0</v>
      </c>
      <c r="G39" s="27">
        <v>5656</v>
      </c>
      <c r="H39" s="27">
        <v>-5656</v>
      </c>
    </row>
    <row r="40" spans="2:8" x14ac:dyDescent="0.3">
      <c r="B40" s="102" t="s">
        <v>109</v>
      </c>
      <c r="C40" s="103"/>
      <c r="D40" s="103"/>
      <c r="E40" s="103"/>
      <c r="F40" s="27">
        <v>5388</v>
      </c>
      <c r="G40" s="27">
        <v>181505</v>
      </c>
      <c r="H40" s="27">
        <v>-176117</v>
      </c>
    </row>
    <row r="41" spans="2:8" x14ac:dyDescent="0.3">
      <c r="B41" s="102" t="s">
        <v>110</v>
      </c>
      <c r="C41" s="103"/>
      <c r="D41" s="103"/>
      <c r="E41" s="103"/>
      <c r="F41" s="27">
        <v>8413</v>
      </c>
      <c r="G41" s="27">
        <v>5957</v>
      </c>
      <c r="H41" s="27">
        <v>2456</v>
      </c>
    </row>
    <row r="42" spans="2:8" x14ac:dyDescent="0.3">
      <c r="B42" s="106" t="s">
        <v>111</v>
      </c>
      <c r="C42" s="107"/>
      <c r="D42" s="107"/>
      <c r="E42" s="107"/>
      <c r="F42" s="27">
        <v>15449</v>
      </c>
      <c r="G42" s="27">
        <v>67479</v>
      </c>
      <c r="H42" s="27">
        <v>-52030</v>
      </c>
    </row>
    <row r="43" spans="2:8" x14ac:dyDescent="0.3">
      <c r="B43" s="102" t="s">
        <v>108</v>
      </c>
      <c r="C43" s="103"/>
      <c r="D43" s="103"/>
      <c r="E43" s="103"/>
      <c r="F43" s="27">
        <v>6168</v>
      </c>
      <c r="G43" s="27">
        <v>28918</v>
      </c>
      <c r="H43" s="27">
        <v>-22750</v>
      </c>
    </row>
    <row r="44" spans="2:8" x14ac:dyDescent="0.3">
      <c r="B44" s="102" t="s">
        <v>109</v>
      </c>
      <c r="C44" s="103"/>
      <c r="D44" s="103"/>
      <c r="E44" s="103"/>
      <c r="F44" s="27">
        <v>996</v>
      </c>
      <c r="G44" s="27">
        <v>33926</v>
      </c>
      <c r="H44" s="27">
        <v>-32930</v>
      </c>
    </row>
    <row r="45" spans="2:8" x14ac:dyDescent="0.3">
      <c r="B45" s="102" t="s">
        <v>110</v>
      </c>
      <c r="C45" s="103"/>
      <c r="D45" s="103"/>
      <c r="E45" s="103"/>
      <c r="F45" s="27">
        <v>8285</v>
      </c>
      <c r="G45" s="27">
        <v>4635</v>
      </c>
      <c r="H45" s="27">
        <v>3650</v>
      </c>
    </row>
    <row r="46" spans="2:8" x14ac:dyDescent="0.3">
      <c r="B46" s="106" t="s">
        <v>112</v>
      </c>
      <c r="C46" s="107"/>
      <c r="D46" s="107"/>
      <c r="E46" s="107"/>
      <c r="F46" s="27">
        <v>0</v>
      </c>
      <c r="G46" s="27">
        <v>0</v>
      </c>
      <c r="H46" s="27">
        <v>0</v>
      </c>
    </row>
    <row r="47" spans="2:8" x14ac:dyDescent="0.3">
      <c r="B47" s="102" t="s">
        <v>108</v>
      </c>
      <c r="C47" s="103"/>
      <c r="D47" s="103"/>
      <c r="E47" s="103"/>
      <c r="F47" s="27">
        <v>0</v>
      </c>
      <c r="G47" s="27">
        <v>0</v>
      </c>
      <c r="H47" s="27">
        <v>0</v>
      </c>
    </row>
    <row r="48" spans="2:8" x14ac:dyDescent="0.3">
      <c r="B48" s="102" t="s">
        <v>109</v>
      </c>
      <c r="C48" s="103"/>
      <c r="D48" s="103"/>
      <c r="E48" s="103"/>
      <c r="F48" s="27">
        <v>0</v>
      </c>
      <c r="G48" s="27">
        <v>0</v>
      </c>
      <c r="H48" s="27">
        <v>0</v>
      </c>
    </row>
    <row r="49" spans="2:8" x14ac:dyDescent="0.3">
      <c r="B49" s="102" t="s">
        <v>110</v>
      </c>
      <c r="C49" s="103"/>
      <c r="D49" s="103"/>
      <c r="E49" s="103"/>
      <c r="F49" s="27">
        <v>0</v>
      </c>
      <c r="G49" s="27">
        <v>0</v>
      </c>
      <c r="H49" s="27">
        <v>0</v>
      </c>
    </row>
    <row r="50" spans="2:8" x14ac:dyDescent="0.3">
      <c r="B50" s="106" t="s">
        <v>113</v>
      </c>
      <c r="C50" s="107"/>
      <c r="D50" s="107"/>
      <c r="E50" s="107"/>
      <c r="F50" s="27">
        <v>458</v>
      </c>
      <c r="G50" s="27">
        <v>273</v>
      </c>
      <c r="H50" s="27">
        <v>185</v>
      </c>
    </row>
    <row r="51" spans="2:8" x14ac:dyDescent="0.3">
      <c r="B51" s="102" t="s">
        <v>108</v>
      </c>
      <c r="C51" s="103"/>
      <c r="D51" s="103"/>
      <c r="E51" s="103"/>
      <c r="F51" s="27">
        <v>207</v>
      </c>
      <c r="G51" s="27">
        <v>113</v>
      </c>
      <c r="H51" s="27">
        <v>94</v>
      </c>
    </row>
    <row r="52" spans="2:8" x14ac:dyDescent="0.3">
      <c r="B52" s="102" t="s">
        <v>109</v>
      </c>
      <c r="C52" s="103"/>
      <c r="D52" s="103"/>
      <c r="E52" s="103"/>
      <c r="F52" s="27">
        <v>226</v>
      </c>
      <c r="G52" s="27">
        <v>157</v>
      </c>
      <c r="H52" s="27">
        <v>69</v>
      </c>
    </row>
    <row r="53" spans="2:8" x14ac:dyDescent="0.3">
      <c r="B53" s="102" t="s">
        <v>110</v>
      </c>
      <c r="C53" s="103"/>
      <c r="D53" s="103"/>
      <c r="E53" s="103"/>
      <c r="F53" s="27">
        <v>25</v>
      </c>
      <c r="G53" s="27">
        <v>3</v>
      </c>
      <c r="H53" s="27">
        <v>22</v>
      </c>
    </row>
    <row r="54" spans="2:8" x14ac:dyDescent="0.3">
      <c r="B54" s="106" t="s">
        <v>114</v>
      </c>
      <c r="C54" s="107"/>
      <c r="D54" s="107"/>
      <c r="E54" s="107"/>
      <c r="F54" s="27">
        <v>0</v>
      </c>
      <c r="G54" s="27">
        <v>0</v>
      </c>
      <c r="H54" s="27">
        <v>0</v>
      </c>
    </row>
    <row r="55" spans="2:8" x14ac:dyDescent="0.3">
      <c r="B55" s="102" t="s">
        <v>108</v>
      </c>
      <c r="C55" s="103"/>
      <c r="D55" s="103"/>
      <c r="E55" s="103"/>
      <c r="F55" s="27">
        <v>0</v>
      </c>
      <c r="G55" s="27">
        <v>0</v>
      </c>
      <c r="H55" s="27">
        <v>0</v>
      </c>
    </row>
    <row r="56" spans="2:8" x14ac:dyDescent="0.3">
      <c r="B56" s="102" t="s">
        <v>109</v>
      </c>
      <c r="C56" s="103"/>
      <c r="D56" s="103"/>
      <c r="E56" s="103"/>
      <c r="F56" s="27">
        <v>0</v>
      </c>
      <c r="G56" s="27">
        <v>0</v>
      </c>
      <c r="H56" s="27">
        <v>0</v>
      </c>
    </row>
    <row r="57" spans="2:8" x14ac:dyDescent="0.3">
      <c r="B57" s="102" t="s">
        <v>110</v>
      </c>
      <c r="C57" s="103"/>
      <c r="D57" s="103"/>
      <c r="E57" s="103"/>
      <c r="F57" s="27">
        <v>0</v>
      </c>
      <c r="G57" s="27">
        <v>0</v>
      </c>
      <c r="H57" s="27">
        <v>0</v>
      </c>
    </row>
    <row r="58" spans="2:8" x14ac:dyDescent="0.3">
      <c r="B58" s="106" t="s">
        <v>115</v>
      </c>
      <c r="C58" s="107"/>
      <c r="D58" s="107"/>
      <c r="E58" s="107"/>
      <c r="F58" s="27">
        <v>0</v>
      </c>
      <c r="G58" s="27">
        <v>0</v>
      </c>
      <c r="H58" s="27">
        <v>0</v>
      </c>
    </row>
    <row r="59" spans="2:8" x14ac:dyDescent="0.3">
      <c r="B59" s="106" t="s">
        <v>116</v>
      </c>
      <c r="C59" s="107"/>
      <c r="D59" s="107"/>
      <c r="E59" s="107"/>
      <c r="F59" s="27">
        <v>429</v>
      </c>
      <c r="G59" s="27">
        <v>230</v>
      </c>
      <c r="H59" s="27">
        <v>199</v>
      </c>
    </row>
    <row r="60" spans="2:8" x14ac:dyDescent="0.3">
      <c r="B60" s="104" t="s">
        <v>117</v>
      </c>
      <c r="C60" s="105"/>
      <c r="D60" s="105"/>
      <c r="E60" s="105"/>
      <c r="F60" s="27">
        <v>23420</v>
      </c>
      <c r="G60" s="27">
        <v>78903</v>
      </c>
      <c r="H60" s="27">
        <v>-55483</v>
      </c>
    </row>
    <row r="61" spans="2:8" x14ac:dyDescent="0.3">
      <c r="B61" s="102" t="s">
        <v>118</v>
      </c>
      <c r="C61" s="103"/>
      <c r="D61" s="103"/>
      <c r="E61" s="103"/>
      <c r="F61" s="27">
        <v>11628</v>
      </c>
      <c r="G61" s="27">
        <v>16854</v>
      </c>
      <c r="H61" s="27">
        <v>-5226</v>
      </c>
    </row>
    <row r="62" spans="2:8" x14ac:dyDescent="0.3">
      <c r="B62" s="102" t="s">
        <v>119</v>
      </c>
      <c r="C62" s="103"/>
      <c r="D62" s="103"/>
      <c r="E62" s="103"/>
      <c r="F62" s="27">
        <v>11792</v>
      </c>
      <c r="G62" s="27">
        <v>62049</v>
      </c>
      <c r="H62" s="27">
        <v>-50257</v>
      </c>
    </row>
    <row r="63" spans="2:8" x14ac:dyDescent="0.3">
      <c r="B63" s="117" t="s">
        <v>14</v>
      </c>
      <c r="C63" s="118"/>
      <c r="D63" s="118"/>
      <c r="E63" s="118"/>
      <c r="F63" s="27">
        <v>412</v>
      </c>
      <c r="G63" s="27">
        <v>2043</v>
      </c>
      <c r="H63" s="27">
        <v>-1631</v>
      </c>
    </row>
    <row r="64" spans="2:8" x14ac:dyDescent="0.3">
      <c r="B64" s="117" t="s">
        <v>15</v>
      </c>
      <c r="C64" s="118"/>
      <c r="D64" s="118"/>
      <c r="E64" s="118"/>
      <c r="F64" s="27">
        <v>551</v>
      </c>
      <c r="G64" s="27">
        <v>19519</v>
      </c>
      <c r="H64" s="27">
        <v>-18968</v>
      </c>
    </row>
    <row r="65" spans="2:8" x14ac:dyDescent="0.3">
      <c r="B65" s="117" t="s">
        <v>120</v>
      </c>
      <c r="C65" s="118"/>
      <c r="D65" s="118"/>
      <c r="E65" s="118"/>
      <c r="F65" s="27">
        <v>10829</v>
      </c>
      <c r="G65" s="27">
        <v>40487</v>
      </c>
      <c r="H65" s="27">
        <v>-29658</v>
      </c>
    </row>
    <row r="66" spans="2:8" x14ac:dyDescent="0.3">
      <c r="B66" s="104" t="s">
        <v>121</v>
      </c>
      <c r="C66" s="105"/>
      <c r="D66" s="105"/>
      <c r="E66" s="105"/>
      <c r="F66" s="27">
        <v>912</v>
      </c>
      <c r="G66" s="27">
        <v>64315</v>
      </c>
      <c r="H66" s="27">
        <v>-63403</v>
      </c>
    </row>
    <row r="67" spans="2:8" x14ac:dyDescent="0.3">
      <c r="B67" s="102" t="s">
        <v>82</v>
      </c>
      <c r="C67" s="103"/>
      <c r="D67" s="103"/>
      <c r="E67" s="103"/>
      <c r="F67" s="27">
        <v>881</v>
      </c>
      <c r="G67" s="27">
        <v>61849</v>
      </c>
      <c r="H67" s="27">
        <v>-60968</v>
      </c>
    </row>
    <row r="68" spans="2:8" x14ac:dyDescent="0.3">
      <c r="B68" s="117" t="s">
        <v>122</v>
      </c>
      <c r="C68" s="118"/>
      <c r="D68" s="118"/>
      <c r="E68" s="118"/>
      <c r="F68" s="27">
        <v>440</v>
      </c>
      <c r="G68" s="27">
        <v>40724</v>
      </c>
      <c r="H68" s="27">
        <v>-40284</v>
      </c>
    </row>
    <row r="69" spans="2:8" x14ac:dyDescent="0.3">
      <c r="B69" s="117" t="s">
        <v>123</v>
      </c>
      <c r="C69" s="118"/>
      <c r="D69" s="118"/>
      <c r="E69" s="118"/>
      <c r="F69" s="27">
        <v>441</v>
      </c>
      <c r="G69" s="27">
        <v>21125</v>
      </c>
      <c r="H69" s="27">
        <v>-20684</v>
      </c>
    </row>
    <row r="70" spans="2:8" x14ac:dyDescent="0.3">
      <c r="B70" s="102" t="s">
        <v>124</v>
      </c>
      <c r="C70" s="103"/>
      <c r="D70" s="103"/>
      <c r="E70" s="103"/>
      <c r="F70" s="27">
        <v>31</v>
      </c>
      <c r="G70" s="27">
        <v>2256</v>
      </c>
      <c r="H70" s="27">
        <v>-2225</v>
      </c>
    </row>
    <row r="71" spans="2:8" x14ac:dyDescent="0.3">
      <c r="B71" s="102" t="s">
        <v>125</v>
      </c>
      <c r="C71" s="103"/>
      <c r="D71" s="103"/>
      <c r="E71" s="103"/>
      <c r="F71" s="27">
        <v>0</v>
      </c>
      <c r="G71" s="27">
        <v>210</v>
      </c>
      <c r="H71" s="27">
        <v>-210</v>
      </c>
    </row>
    <row r="72" spans="2:8" x14ac:dyDescent="0.3">
      <c r="B72" s="102" t="s">
        <v>126</v>
      </c>
      <c r="C72" s="103"/>
      <c r="D72" s="103"/>
      <c r="E72" s="103"/>
      <c r="F72" s="27">
        <v>0</v>
      </c>
      <c r="G72" s="27">
        <v>0</v>
      </c>
      <c r="H72" s="27">
        <v>0</v>
      </c>
    </row>
    <row r="73" spans="2:8" x14ac:dyDescent="0.3">
      <c r="B73" s="104" t="s">
        <v>127</v>
      </c>
      <c r="C73" s="105"/>
      <c r="D73" s="105"/>
      <c r="E73" s="105"/>
      <c r="F73" s="27">
        <v>44</v>
      </c>
      <c r="G73" s="27">
        <v>4833</v>
      </c>
      <c r="H73" s="27">
        <v>-4789</v>
      </c>
    </row>
    <row r="74" spans="2:8" x14ac:dyDescent="0.3">
      <c r="B74" s="117" t="s">
        <v>128</v>
      </c>
      <c r="C74" s="118"/>
      <c r="D74" s="118"/>
      <c r="E74" s="118"/>
      <c r="F74" s="27">
        <v>44</v>
      </c>
      <c r="G74" s="27">
        <v>4833</v>
      </c>
      <c r="H74" s="27">
        <v>-4789</v>
      </c>
    </row>
    <row r="75" spans="2:8" x14ac:dyDescent="0.3">
      <c r="B75" s="117" t="s">
        <v>129</v>
      </c>
      <c r="C75" s="118"/>
      <c r="D75" s="118"/>
      <c r="E75" s="118"/>
      <c r="F75" s="27">
        <v>0</v>
      </c>
      <c r="G75" s="27">
        <v>0</v>
      </c>
      <c r="H75" s="27">
        <v>0</v>
      </c>
    </row>
    <row r="76" spans="2:8" x14ac:dyDescent="0.3">
      <c r="B76" s="104" t="s">
        <v>130</v>
      </c>
      <c r="C76" s="105"/>
      <c r="D76" s="105"/>
      <c r="E76" s="105"/>
      <c r="F76" s="27">
        <v>105341</v>
      </c>
      <c r="G76" s="27">
        <v>453315</v>
      </c>
      <c r="H76" s="27">
        <v>-347974</v>
      </c>
    </row>
    <row r="77" spans="2:8" x14ac:dyDescent="0.3">
      <c r="B77" s="111" t="s">
        <v>17</v>
      </c>
      <c r="C77" s="112"/>
      <c r="D77" s="112"/>
      <c r="E77" s="112"/>
      <c r="F77" s="27">
        <v>582</v>
      </c>
      <c r="G77" s="27">
        <v>63843</v>
      </c>
      <c r="H77" s="27">
        <v>-63261</v>
      </c>
    </row>
    <row r="78" spans="2:8" x14ac:dyDescent="0.3">
      <c r="B78" s="117" t="s">
        <v>131</v>
      </c>
      <c r="C78" s="118"/>
      <c r="D78" s="118"/>
      <c r="E78" s="118"/>
      <c r="F78" s="27">
        <v>61</v>
      </c>
      <c r="G78" s="27">
        <v>20</v>
      </c>
      <c r="H78" s="27">
        <v>41</v>
      </c>
    </row>
    <row r="79" spans="2:8" x14ac:dyDescent="0.3">
      <c r="B79" s="117" t="s">
        <v>132</v>
      </c>
      <c r="C79" s="118"/>
      <c r="D79" s="118"/>
      <c r="E79" s="118"/>
      <c r="F79" s="27">
        <v>521</v>
      </c>
      <c r="G79" s="27">
        <v>63823</v>
      </c>
      <c r="H79" s="27">
        <v>-63302</v>
      </c>
    </row>
    <row r="80" spans="2:8" x14ac:dyDescent="0.3">
      <c r="B80" s="111" t="s">
        <v>18</v>
      </c>
      <c r="C80" s="112"/>
      <c r="D80" s="112"/>
      <c r="E80" s="112"/>
      <c r="F80" s="27">
        <v>30</v>
      </c>
      <c r="G80" s="27">
        <v>3659</v>
      </c>
      <c r="H80" s="27">
        <v>-3629</v>
      </c>
    </row>
    <row r="81" spans="2:8" x14ac:dyDescent="0.3">
      <c r="B81" s="111" t="s">
        <v>19</v>
      </c>
      <c r="C81" s="112"/>
      <c r="D81" s="112"/>
      <c r="E81" s="112"/>
      <c r="F81" s="27">
        <v>4285</v>
      </c>
      <c r="G81" s="27">
        <v>26571</v>
      </c>
      <c r="H81" s="27">
        <v>-22286</v>
      </c>
    </row>
    <row r="82" spans="2:8" x14ac:dyDescent="0.3">
      <c r="B82" s="117" t="s">
        <v>133</v>
      </c>
      <c r="C82" s="118"/>
      <c r="D82" s="118"/>
      <c r="E82" s="118"/>
      <c r="F82" s="27">
        <v>1151</v>
      </c>
      <c r="G82" s="27">
        <v>8210</v>
      </c>
      <c r="H82" s="27">
        <v>-7059</v>
      </c>
    </row>
    <row r="83" spans="2:8" x14ac:dyDescent="0.3">
      <c r="B83" s="117" t="s">
        <v>134</v>
      </c>
      <c r="C83" s="118"/>
      <c r="D83" s="118"/>
      <c r="E83" s="118"/>
      <c r="F83" s="27">
        <v>3134</v>
      </c>
      <c r="G83" s="27">
        <v>16565</v>
      </c>
      <c r="H83" s="27">
        <v>-13431</v>
      </c>
    </row>
    <row r="84" spans="2:8" x14ac:dyDescent="0.3">
      <c r="B84" s="117" t="s">
        <v>135</v>
      </c>
      <c r="C84" s="118"/>
      <c r="D84" s="118"/>
      <c r="E84" s="118"/>
      <c r="F84" s="27">
        <v>0</v>
      </c>
      <c r="G84" s="27">
        <v>1796</v>
      </c>
      <c r="H84" s="27">
        <v>-1796</v>
      </c>
    </row>
    <row r="85" spans="2:8" x14ac:dyDescent="0.3">
      <c r="B85" s="111" t="s">
        <v>20</v>
      </c>
      <c r="C85" s="112"/>
      <c r="D85" s="112"/>
      <c r="E85" s="112"/>
      <c r="F85" s="27">
        <v>100383</v>
      </c>
      <c r="G85" s="27">
        <v>358865</v>
      </c>
      <c r="H85" s="27">
        <v>-258482</v>
      </c>
    </row>
    <row r="86" spans="2:8" x14ac:dyDescent="0.3">
      <c r="B86" s="117" t="s">
        <v>136</v>
      </c>
      <c r="C86" s="118"/>
      <c r="D86" s="118"/>
      <c r="E86" s="118"/>
      <c r="F86" s="27">
        <v>0</v>
      </c>
      <c r="G86" s="27">
        <v>777</v>
      </c>
      <c r="H86" s="27">
        <v>-777</v>
      </c>
    </row>
    <row r="87" spans="2:8" x14ac:dyDescent="0.3">
      <c r="B87" s="117" t="s">
        <v>137</v>
      </c>
      <c r="C87" s="118"/>
      <c r="D87" s="118"/>
      <c r="E87" s="118"/>
      <c r="F87" s="27">
        <v>9552</v>
      </c>
      <c r="G87" s="27">
        <v>92106</v>
      </c>
      <c r="H87" s="27">
        <v>-82554</v>
      </c>
    </row>
    <row r="88" spans="2:8" x14ac:dyDescent="0.3">
      <c r="B88" s="117" t="s">
        <v>138</v>
      </c>
      <c r="C88" s="118"/>
      <c r="D88" s="118"/>
      <c r="E88" s="118"/>
      <c r="F88" s="27">
        <v>90831</v>
      </c>
      <c r="G88" s="27">
        <v>265982</v>
      </c>
      <c r="H88" s="27">
        <v>-175151</v>
      </c>
    </row>
    <row r="89" spans="2:8" x14ac:dyDescent="0.3">
      <c r="B89" s="115" t="s">
        <v>139</v>
      </c>
      <c r="C89" s="116"/>
      <c r="D89" s="116"/>
      <c r="E89" s="116"/>
      <c r="F89" s="27">
        <v>3056</v>
      </c>
      <c r="G89" s="27">
        <v>47407</v>
      </c>
      <c r="H89" s="27">
        <v>-44351</v>
      </c>
    </row>
    <row r="90" spans="2:8" x14ac:dyDescent="0.3">
      <c r="B90" s="115" t="s">
        <v>140</v>
      </c>
      <c r="C90" s="116"/>
      <c r="D90" s="116"/>
      <c r="E90" s="116"/>
      <c r="F90" s="27">
        <v>0</v>
      </c>
      <c r="G90" s="27">
        <v>3960</v>
      </c>
      <c r="H90" s="27">
        <v>-3960</v>
      </c>
    </row>
    <row r="91" spans="2:8" x14ac:dyDescent="0.3">
      <c r="B91" s="115" t="s">
        <v>141</v>
      </c>
      <c r="C91" s="116"/>
      <c r="D91" s="116"/>
      <c r="E91" s="116"/>
      <c r="F91" s="27">
        <v>87775</v>
      </c>
      <c r="G91" s="27">
        <v>214615</v>
      </c>
      <c r="H91" s="27">
        <v>-126840</v>
      </c>
    </row>
    <row r="92" spans="2:8" x14ac:dyDescent="0.3">
      <c r="B92" s="111" t="s">
        <v>23</v>
      </c>
      <c r="C92" s="112"/>
      <c r="D92" s="112"/>
      <c r="E92" s="112"/>
      <c r="F92" s="27">
        <v>61</v>
      </c>
      <c r="G92" s="27">
        <v>377</v>
      </c>
      <c r="H92" s="27">
        <v>-316</v>
      </c>
    </row>
    <row r="93" spans="2:8" x14ac:dyDescent="0.3">
      <c r="B93" s="115" t="s">
        <v>142</v>
      </c>
      <c r="C93" s="116"/>
      <c r="D93" s="116"/>
      <c r="E93" s="116"/>
      <c r="F93" s="27">
        <v>43</v>
      </c>
      <c r="G93" s="27">
        <v>197</v>
      </c>
      <c r="H93" s="27">
        <v>-154</v>
      </c>
    </row>
    <row r="94" spans="2:8" x14ac:dyDescent="0.3">
      <c r="B94" s="115" t="s">
        <v>143</v>
      </c>
      <c r="C94" s="116"/>
      <c r="D94" s="116"/>
      <c r="E94" s="116"/>
      <c r="F94" s="27">
        <v>18</v>
      </c>
      <c r="G94" s="27">
        <v>180</v>
      </c>
      <c r="H94" s="27">
        <v>-162</v>
      </c>
    </row>
    <row r="95" spans="2:8" x14ac:dyDescent="0.3">
      <c r="B95" s="111" t="s">
        <v>144</v>
      </c>
      <c r="C95" s="112"/>
      <c r="D95" s="112"/>
      <c r="E95" s="112"/>
      <c r="F95" s="27">
        <v>9023</v>
      </c>
      <c r="G95" s="27">
        <v>10385</v>
      </c>
      <c r="H95" s="27">
        <v>-1362</v>
      </c>
    </row>
    <row r="96" spans="2:8" x14ac:dyDescent="0.3">
      <c r="B96" s="100" t="s">
        <v>145</v>
      </c>
      <c r="C96" s="101"/>
      <c r="D96" s="101"/>
      <c r="E96" s="101"/>
      <c r="F96" s="27">
        <v>7201</v>
      </c>
      <c r="G96" s="27">
        <v>870928</v>
      </c>
      <c r="H96" s="27">
        <v>-863727</v>
      </c>
    </row>
    <row r="97" spans="2:8" x14ac:dyDescent="0.3">
      <c r="B97" s="119" t="s">
        <v>146</v>
      </c>
      <c r="C97" s="120"/>
      <c r="D97" s="120"/>
      <c r="E97" s="120"/>
      <c r="F97" s="27">
        <v>2596</v>
      </c>
      <c r="G97" s="27">
        <v>95708</v>
      </c>
      <c r="H97" s="27">
        <v>-93112</v>
      </c>
    </row>
    <row r="98" spans="2:8" x14ac:dyDescent="0.3">
      <c r="B98" s="96" t="s">
        <v>147</v>
      </c>
      <c r="C98" s="97"/>
      <c r="D98" s="97"/>
      <c r="E98" s="97"/>
      <c r="F98" s="27">
        <v>1695</v>
      </c>
      <c r="G98" s="27">
        <v>81812</v>
      </c>
      <c r="H98" s="27">
        <v>-80117</v>
      </c>
    </row>
    <row r="99" spans="2:8" x14ac:dyDescent="0.3">
      <c r="B99" s="96" t="s">
        <v>148</v>
      </c>
      <c r="C99" s="97"/>
      <c r="D99" s="97"/>
      <c r="E99" s="97"/>
      <c r="F99" s="27">
        <v>901</v>
      </c>
      <c r="G99" s="27">
        <v>13896</v>
      </c>
      <c r="H99" s="27">
        <v>-12995</v>
      </c>
    </row>
    <row r="100" spans="2:8" x14ac:dyDescent="0.3">
      <c r="B100" s="119" t="s">
        <v>149</v>
      </c>
      <c r="C100" s="120"/>
      <c r="D100" s="120"/>
      <c r="E100" s="120"/>
      <c r="F100" s="27">
        <v>4382</v>
      </c>
      <c r="G100" s="27">
        <v>772689</v>
      </c>
      <c r="H100" s="27">
        <v>-768307</v>
      </c>
    </row>
    <row r="101" spans="2:8" x14ac:dyDescent="0.3">
      <c r="B101" s="96" t="s">
        <v>150</v>
      </c>
      <c r="C101" s="97"/>
      <c r="D101" s="97"/>
      <c r="E101" s="97"/>
      <c r="F101" s="27">
        <v>318</v>
      </c>
      <c r="G101" s="27">
        <v>543439</v>
      </c>
      <c r="H101" s="27">
        <v>-543121</v>
      </c>
    </row>
    <row r="102" spans="2:8" x14ac:dyDescent="0.3">
      <c r="B102" s="96" t="s">
        <v>151</v>
      </c>
      <c r="C102" s="97"/>
      <c r="D102" s="97"/>
      <c r="E102" s="97"/>
      <c r="F102" s="27">
        <v>318</v>
      </c>
      <c r="G102" s="27">
        <v>543206</v>
      </c>
      <c r="H102" s="27">
        <v>-542888</v>
      </c>
    </row>
    <row r="103" spans="2:8" x14ac:dyDescent="0.3">
      <c r="B103" s="96" t="s">
        <v>152</v>
      </c>
      <c r="C103" s="97"/>
      <c r="D103" s="97"/>
      <c r="E103" s="97"/>
      <c r="F103" s="27">
        <v>0</v>
      </c>
      <c r="G103" s="27">
        <v>106242</v>
      </c>
      <c r="H103" s="27">
        <v>-106242</v>
      </c>
    </row>
    <row r="104" spans="2:8" x14ac:dyDescent="0.3">
      <c r="B104" s="106" t="s">
        <v>153</v>
      </c>
      <c r="C104" s="107"/>
      <c r="D104" s="107"/>
      <c r="E104" s="107"/>
      <c r="F104" s="27">
        <v>0</v>
      </c>
      <c r="G104" s="27">
        <v>106242</v>
      </c>
      <c r="H104" s="27">
        <v>-106242</v>
      </c>
    </row>
    <row r="105" spans="2:8" x14ac:dyDescent="0.3">
      <c r="B105" s="106" t="s">
        <v>154</v>
      </c>
      <c r="C105" s="107"/>
      <c r="D105" s="107"/>
      <c r="E105" s="107"/>
      <c r="F105" s="27">
        <v>0</v>
      </c>
      <c r="G105" s="27">
        <v>0</v>
      </c>
      <c r="H105" s="27">
        <v>0</v>
      </c>
    </row>
    <row r="106" spans="2:8" x14ac:dyDescent="0.3">
      <c r="B106" s="106" t="s">
        <v>155</v>
      </c>
      <c r="C106" s="107"/>
      <c r="D106" s="107"/>
      <c r="E106" s="107"/>
      <c r="F106" s="27">
        <v>0</v>
      </c>
      <c r="G106" s="27">
        <v>0</v>
      </c>
      <c r="H106" s="27">
        <v>0</v>
      </c>
    </row>
    <row r="107" spans="2:8" x14ac:dyDescent="0.3">
      <c r="B107" s="102" t="s">
        <v>156</v>
      </c>
      <c r="C107" s="103"/>
      <c r="D107" s="103"/>
      <c r="E107" s="103"/>
      <c r="F107" s="27">
        <v>0</v>
      </c>
      <c r="G107" s="27">
        <v>0</v>
      </c>
      <c r="H107" s="27">
        <v>0</v>
      </c>
    </row>
    <row r="108" spans="2:8" x14ac:dyDescent="0.3">
      <c r="B108" s="102" t="s">
        <v>157</v>
      </c>
      <c r="C108" s="103"/>
      <c r="D108" s="103"/>
      <c r="E108" s="103"/>
      <c r="F108" s="27">
        <v>0</v>
      </c>
      <c r="G108" s="27">
        <v>0</v>
      </c>
      <c r="H108" s="27">
        <v>0</v>
      </c>
    </row>
    <row r="109" spans="2:8" x14ac:dyDescent="0.3">
      <c r="B109" s="102" t="s">
        <v>158</v>
      </c>
      <c r="C109" s="103"/>
      <c r="D109" s="103"/>
      <c r="E109" s="103"/>
      <c r="F109" s="27">
        <v>0</v>
      </c>
      <c r="G109" s="27">
        <v>0</v>
      </c>
      <c r="H109" s="27">
        <v>0</v>
      </c>
    </row>
    <row r="110" spans="2:8" x14ac:dyDescent="0.3">
      <c r="B110" s="96" t="s">
        <v>159</v>
      </c>
      <c r="C110" s="97"/>
      <c r="D110" s="97"/>
      <c r="E110" s="97"/>
      <c r="F110" s="27">
        <v>318</v>
      </c>
      <c r="G110" s="27">
        <v>436964</v>
      </c>
      <c r="H110" s="27">
        <v>-436646</v>
      </c>
    </row>
    <row r="111" spans="2:8" x14ac:dyDescent="0.3">
      <c r="B111" s="96" t="s">
        <v>160</v>
      </c>
      <c r="C111" s="97"/>
      <c r="D111" s="97"/>
      <c r="E111" s="97"/>
      <c r="F111" s="27">
        <v>0</v>
      </c>
      <c r="G111" s="27">
        <v>233</v>
      </c>
      <c r="H111" s="27">
        <v>-233</v>
      </c>
    </row>
    <row r="112" spans="2:8" x14ac:dyDescent="0.3">
      <c r="B112" s="106" t="s">
        <v>161</v>
      </c>
      <c r="C112" s="107"/>
      <c r="D112" s="107"/>
      <c r="E112" s="107"/>
      <c r="F112" s="27">
        <v>0</v>
      </c>
      <c r="G112" s="27">
        <v>233</v>
      </c>
      <c r="H112" s="27">
        <v>-233</v>
      </c>
    </row>
    <row r="113" spans="2:8" x14ac:dyDescent="0.3">
      <c r="B113" s="106" t="s">
        <v>162</v>
      </c>
      <c r="C113" s="107"/>
      <c r="D113" s="107"/>
      <c r="E113" s="107"/>
      <c r="F113" s="27">
        <v>0</v>
      </c>
      <c r="G113" s="27">
        <v>0</v>
      </c>
      <c r="H113" s="27">
        <v>0</v>
      </c>
    </row>
    <row r="114" spans="2:8" x14ac:dyDescent="0.3">
      <c r="B114" s="106" t="s">
        <v>163</v>
      </c>
      <c r="C114" s="107"/>
      <c r="D114" s="107"/>
      <c r="E114" s="107"/>
      <c r="F114" s="27">
        <v>0</v>
      </c>
      <c r="G114" s="27">
        <v>0</v>
      </c>
      <c r="H114" s="27">
        <v>0</v>
      </c>
    </row>
    <row r="115" spans="2:8" x14ac:dyDescent="0.3">
      <c r="B115" s="106" t="s">
        <v>164</v>
      </c>
      <c r="C115" s="107"/>
      <c r="D115" s="107"/>
      <c r="E115" s="107"/>
      <c r="F115" s="27">
        <v>0</v>
      </c>
      <c r="G115" s="27">
        <v>0</v>
      </c>
      <c r="H115" s="27">
        <v>0</v>
      </c>
    </row>
    <row r="116" spans="2:8" x14ac:dyDescent="0.3">
      <c r="B116" s="106" t="s">
        <v>165</v>
      </c>
      <c r="C116" s="107"/>
      <c r="D116" s="107"/>
      <c r="E116" s="107"/>
      <c r="F116" s="27">
        <v>0</v>
      </c>
      <c r="G116" s="27">
        <v>0</v>
      </c>
      <c r="H116" s="27">
        <v>0</v>
      </c>
    </row>
    <row r="117" spans="2:8" x14ac:dyDescent="0.3">
      <c r="B117" s="106" t="s">
        <v>166</v>
      </c>
      <c r="C117" s="107"/>
      <c r="D117" s="107"/>
      <c r="E117" s="107"/>
      <c r="F117" s="27">
        <v>0</v>
      </c>
      <c r="G117" s="27">
        <v>0</v>
      </c>
      <c r="H117" s="27">
        <v>0</v>
      </c>
    </row>
    <row r="118" spans="2:8" x14ac:dyDescent="0.3">
      <c r="B118" s="96" t="s">
        <v>167</v>
      </c>
      <c r="C118" s="97"/>
      <c r="D118" s="97"/>
      <c r="E118" s="97"/>
      <c r="F118" s="27">
        <v>2602</v>
      </c>
      <c r="G118" s="27">
        <v>891</v>
      </c>
      <c r="H118" s="27">
        <v>1711</v>
      </c>
    </row>
    <row r="119" spans="2:8" x14ac:dyDescent="0.3">
      <c r="B119" s="106" t="s">
        <v>168</v>
      </c>
      <c r="C119" s="107"/>
      <c r="D119" s="107"/>
      <c r="E119" s="107"/>
      <c r="F119" s="27">
        <v>0</v>
      </c>
      <c r="G119" s="27">
        <v>611</v>
      </c>
      <c r="H119" s="27">
        <v>-611</v>
      </c>
    </row>
    <row r="120" spans="2:8" x14ac:dyDescent="0.3">
      <c r="B120" s="106" t="s">
        <v>169</v>
      </c>
      <c r="C120" s="107"/>
      <c r="D120" s="107"/>
      <c r="E120" s="107"/>
      <c r="F120" s="27">
        <v>0</v>
      </c>
      <c r="G120" s="27">
        <v>611</v>
      </c>
      <c r="H120" s="27">
        <v>-611</v>
      </c>
    </row>
    <row r="121" spans="2:8" x14ac:dyDescent="0.3">
      <c r="B121" s="106" t="s">
        <v>170</v>
      </c>
      <c r="C121" s="107"/>
      <c r="D121" s="107"/>
      <c r="E121" s="107"/>
      <c r="F121" s="27">
        <v>0</v>
      </c>
      <c r="G121" s="27">
        <v>0</v>
      </c>
      <c r="H121" s="27">
        <v>0</v>
      </c>
    </row>
    <row r="122" spans="2:8" x14ac:dyDescent="0.3">
      <c r="B122" s="102" t="s">
        <v>171</v>
      </c>
      <c r="C122" s="103"/>
      <c r="D122" s="103"/>
      <c r="E122" s="103"/>
      <c r="F122" s="27">
        <v>0</v>
      </c>
      <c r="G122" s="27">
        <v>0</v>
      </c>
      <c r="H122" s="27">
        <v>0</v>
      </c>
    </row>
    <row r="123" spans="2:8" x14ac:dyDescent="0.3">
      <c r="B123" s="102" t="s">
        <v>172</v>
      </c>
      <c r="C123" s="103"/>
      <c r="D123" s="103"/>
      <c r="E123" s="103"/>
      <c r="F123" s="27">
        <v>0</v>
      </c>
      <c r="G123" s="27">
        <v>0</v>
      </c>
      <c r="H123" s="27">
        <v>0</v>
      </c>
    </row>
    <row r="124" spans="2:8" x14ac:dyDescent="0.3">
      <c r="B124" s="106" t="s">
        <v>160</v>
      </c>
      <c r="C124" s="107"/>
      <c r="D124" s="107"/>
      <c r="E124" s="107"/>
      <c r="F124" s="27">
        <v>2602</v>
      </c>
      <c r="G124" s="27">
        <v>280</v>
      </c>
      <c r="H124" s="27">
        <v>2322</v>
      </c>
    </row>
    <row r="125" spans="2:8" x14ac:dyDescent="0.3">
      <c r="B125" s="106" t="s">
        <v>173</v>
      </c>
      <c r="C125" s="107"/>
      <c r="D125" s="107"/>
      <c r="E125" s="107"/>
      <c r="F125" s="27">
        <v>2602</v>
      </c>
      <c r="G125" s="27">
        <v>280</v>
      </c>
      <c r="H125" s="27">
        <v>2322</v>
      </c>
    </row>
    <row r="126" spans="2:8" x14ac:dyDescent="0.3">
      <c r="B126" s="106" t="s">
        <v>174</v>
      </c>
      <c r="C126" s="107"/>
      <c r="D126" s="107"/>
      <c r="E126" s="107"/>
      <c r="F126" s="27">
        <v>0</v>
      </c>
      <c r="G126" s="27">
        <v>0</v>
      </c>
      <c r="H126" s="27">
        <v>0</v>
      </c>
    </row>
    <row r="127" spans="2:8" x14ac:dyDescent="0.3">
      <c r="B127" s="96" t="s">
        <v>175</v>
      </c>
      <c r="C127" s="97"/>
      <c r="D127" s="97"/>
      <c r="E127" s="97"/>
      <c r="F127" s="27">
        <v>1462</v>
      </c>
      <c r="G127" s="27">
        <v>228359</v>
      </c>
      <c r="H127" s="27">
        <v>-226897</v>
      </c>
    </row>
    <row r="128" spans="2:8" x14ac:dyDescent="0.3">
      <c r="B128" s="96" t="s">
        <v>176</v>
      </c>
      <c r="C128" s="97"/>
      <c r="D128" s="97"/>
      <c r="E128" s="97"/>
      <c r="F128" s="27">
        <v>0</v>
      </c>
      <c r="G128" s="27">
        <v>188696</v>
      </c>
      <c r="H128" s="27">
        <v>-188696</v>
      </c>
    </row>
    <row r="129" spans="2:8" x14ac:dyDescent="0.3">
      <c r="B129" s="106" t="s">
        <v>177</v>
      </c>
      <c r="C129" s="107"/>
      <c r="D129" s="107"/>
      <c r="E129" s="107"/>
      <c r="F129" s="27">
        <v>0</v>
      </c>
      <c r="G129" s="27">
        <v>0</v>
      </c>
      <c r="H129" s="27">
        <v>0</v>
      </c>
    </row>
    <row r="130" spans="2:8" x14ac:dyDescent="0.3">
      <c r="B130" s="106" t="s">
        <v>178</v>
      </c>
      <c r="C130" s="107"/>
      <c r="D130" s="107"/>
      <c r="E130" s="107"/>
      <c r="F130" s="27">
        <v>0</v>
      </c>
      <c r="G130" s="27">
        <v>0</v>
      </c>
      <c r="H130" s="27">
        <v>0</v>
      </c>
    </row>
    <row r="131" spans="2:8" x14ac:dyDescent="0.3">
      <c r="B131" s="106" t="s">
        <v>179</v>
      </c>
      <c r="C131" s="107"/>
      <c r="D131" s="107"/>
      <c r="E131" s="107"/>
      <c r="F131" s="27">
        <v>0</v>
      </c>
      <c r="G131" s="27">
        <v>0</v>
      </c>
      <c r="H131" s="27">
        <v>0</v>
      </c>
    </row>
    <row r="132" spans="2:8" x14ac:dyDescent="0.3">
      <c r="B132" s="106" t="s">
        <v>180</v>
      </c>
      <c r="C132" s="107"/>
      <c r="D132" s="107"/>
      <c r="E132" s="107"/>
      <c r="F132" s="27">
        <v>0</v>
      </c>
      <c r="G132" s="27">
        <v>0</v>
      </c>
      <c r="H132" s="27">
        <v>0</v>
      </c>
    </row>
    <row r="133" spans="2:8" x14ac:dyDescent="0.3">
      <c r="B133" s="106" t="s">
        <v>181</v>
      </c>
      <c r="C133" s="107"/>
      <c r="D133" s="107"/>
      <c r="E133" s="107"/>
      <c r="F133" s="27">
        <v>0</v>
      </c>
      <c r="G133" s="27">
        <v>188696</v>
      </c>
      <c r="H133" s="27">
        <v>-188696</v>
      </c>
    </row>
    <row r="134" spans="2:8" x14ac:dyDescent="0.3">
      <c r="B134" s="96" t="s">
        <v>160</v>
      </c>
      <c r="C134" s="97"/>
      <c r="D134" s="97"/>
      <c r="E134" s="97"/>
      <c r="F134" s="27">
        <v>0</v>
      </c>
      <c r="G134" s="27">
        <v>39585</v>
      </c>
      <c r="H134" s="27">
        <v>-39585</v>
      </c>
    </row>
    <row r="135" spans="2:8" x14ac:dyDescent="0.3">
      <c r="B135" s="106" t="s">
        <v>177</v>
      </c>
      <c r="C135" s="107"/>
      <c r="D135" s="107"/>
      <c r="E135" s="107"/>
      <c r="F135" s="27">
        <v>0</v>
      </c>
      <c r="G135" s="27">
        <v>0</v>
      </c>
      <c r="H135" s="27">
        <v>0</v>
      </c>
    </row>
    <row r="136" spans="2:8" x14ac:dyDescent="0.3">
      <c r="B136" s="102" t="s">
        <v>182</v>
      </c>
      <c r="C136" s="103"/>
      <c r="D136" s="103"/>
      <c r="E136" s="103"/>
      <c r="F136" s="27">
        <v>0</v>
      </c>
      <c r="G136" s="27">
        <v>0</v>
      </c>
      <c r="H136" s="27">
        <v>0</v>
      </c>
    </row>
    <row r="137" spans="2:8" x14ac:dyDescent="0.3">
      <c r="B137" s="106" t="s">
        <v>178</v>
      </c>
      <c r="C137" s="107"/>
      <c r="D137" s="107"/>
      <c r="E137" s="107"/>
      <c r="F137" s="27">
        <v>0</v>
      </c>
      <c r="G137" s="27">
        <v>0</v>
      </c>
      <c r="H137" s="27">
        <v>0</v>
      </c>
    </row>
    <row r="138" spans="2:8" x14ac:dyDescent="0.3">
      <c r="B138" s="102" t="s">
        <v>182</v>
      </c>
      <c r="C138" s="103"/>
      <c r="D138" s="103"/>
      <c r="E138" s="103"/>
      <c r="F138" s="27">
        <v>0</v>
      </c>
      <c r="G138" s="27">
        <v>0</v>
      </c>
      <c r="H138" s="27">
        <v>0</v>
      </c>
    </row>
    <row r="139" spans="2:8" x14ac:dyDescent="0.3">
      <c r="B139" s="106" t="s">
        <v>179</v>
      </c>
      <c r="C139" s="107"/>
      <c r="D139" s="107"/>
      <c r="E139" s="107"/>
      <c r="F139" s="27">
        <v>0</v>
      </c>
      <c r="G139" s="27">
        <v>22341</v>
      </c>
      <c r="H139" s="27">
        <v>-22341</v>
      </c>
    </row>
    <row r="140" spans="2:8" x14ac:dyDescent="0.3">
      <c r="B140" s="102" t="s">
        <v>182</v>
      </c>
      <c r="C140" s="103"/>
      <c r="D140" s="103"/>
      <c r="E140" s="103"/>
      <c r="F140" s="27">
        <v>0</v>
      </c>
      <c r="G140" s="27">
        <v>0</v>
      </c>
      <c r="H140" s="27">
        <v>0</v>
      </c>
    </row>
    <row r="141" spans="2:8" x14ac:dyDescent="0.3">
      <c r="B141" s="106" t="s">
        <v>180</v>
      </c>
      <c r="C141" s="107"/>
      <c r="D141" s="107"/>
      <c r="E141" s="107"/>
      <c r="F141" s="27">
        <v>0</v>
      </c>
      <c r="G141" s="27">
        <v>0</v>
      </c>
      <c r="H141" s="27">
        <v>0</v>
      </c>
    </row>
    <row r="142" spans="2:8" x14ac:dyDescent="0.3">
      <c r="B142" s="102" t="s">
        <v>182</v>
      </c>
      <c r="C142" s="103"/>
      <c r="D142" s="103"/>
      <c r="E142" s="103"/>
      <c r="F142" s="27">
        <v>0</v>
      </c>
      <c r="G142" s="27">
        <v>0</v>
      </c>
      <c r="H142" s="27">
        <v>0</v>
      </c>
    </row>
    <row r="143" spans="2:8" x14ac:dyDescent="0.3">
      <c r="B143" s="106" t="s">
        <v>181</v>
      </c>
      <c r="C143" s="107"/>
      <c r="D143" s="107"/>
      <c r="E143" s="107"/>
      <c r="F143" s="27">
        <v>0</v>
      </c>
      <c r="G143" s="27">
        <v>17244</v>
      </c>
      <c r="H143" s="27">
        <v>-17244</v>
      </c>
    </row>
    <row r="144" spans="2:8" x14ac:dyDescent="0.3">
      <c r="B144" s="102" t="s">
        <v>182</v>
      </c>
      <c r="C144" s="103"/>
      <c r="D144" s="103"/>
      <c r="E144" s="103"/>
      <c r="F144" s="27">
        <v>0</v>
      </c>
      <c r="G144" s="27">
        <v>0</v>
      </c>
      <c r="H144" s="27">
        <v>0</v>
      </c>
    </row>
    <row r="145" spans="2:8" x14ac:dyDescent="0.3">
      <c r="B145" s="96" t="s">
        <v>183</v>
      </c>
      <c r="C145" s="97"/>
      <c r="D145" s="97"/>
      <c r="E145" s="97"/>
      <c r="F145" s="27">
        <v>1462</v>
      </c>
      <c r="G145" s="27">
        <v>78</v>
      </c>
      <c r="H145" s="27">
        <v>1384</v>
      </c>
    </row>
    <row r="146" spans="2:8" x14ac:dyDescent="0.3">
      <c r="B146" s="106" t="s">
        <v>177</v>
      </c>
      <c r="C146" s="107"/>
      <c r="D146" s="107"/>
      <c r="E146" s="107"/>
      <c r="F146" s="27">
        <v>0</v>
      </c>
      <c r="G146" s="27">
        <v>0</v>
      </c>
      <c r="H146" s="27">
        <v>0</v>
      </c>
    </row>
    <row r="147" spans="2:8" x14ac:dyDescent="0.3">
      <c r="B147" s="106" t="s">
        <v>178</v>
      </c>
      <c r="C147" s="107"/>
      <c r="D147" s="107"/>
      <c r="E147" s="107"/>
      <c r="F147" s="27">
        <v>0</v>
      </c>
      <c r="G147" s="27">
        <v>0</v>
      </c>
      <c r="H147" s="27">
        <v>0</v>
      </c>
    </row>
    <row r="148" spans="2:8" x14ac:dyDescent="0.3">
      <c r="B148" s="106" t="s">
        <v>179</v>
      </c>
      <c r="C148" s="107"/>
      <c r="D148" s="107"/>
      <c r="E148" s="107"/>
      <c r="F148" s="27">
        <v>0</v>
      </c>
      <c r="G148" s="27">
        <v>0</v>
      </c>
      <c r="H148" s="27">
        <v>0</v>
      </c>
    </row>
    <row r="149" spans="2:8" x14ac:dyDescent="0.3">
      <c r="B149" s="106" t="s">
        <v>180</v>
      </c>
      <c r="C149" s="107"/>
      <c r="D149" s="107"/>
      <c r="E149" s="107"/>
      <c r="F149" s="27">
        <v>1462</v>
      </c>
      <c r="G149" s="27">
        <v>78</v>
      </c>
      <c r="H149" s="27">
        <v>1384</v>
      </c>
    </row>
    <row r="150" spans="2:8" x14ac:dyDescent="0.3">
      <c r="B150" s="106" t="s">
        <v>181</v>
      </c>
      <c r="C150" s="107"/>
      <c r="D150" s="107"/>
      <c r="E150" s="107"/>
      <c r="F150" s="27">
        <v>0</v>
      </c>
      <c r="G150" s="27">
        <v>0</v>
      </c>
      <c r="H150" s="27">
        <v>0</v>
      </c>
    </row>
    <row r="151" spans="2:8" x14ac:dyDescent="0.3">
      <c r="B151" s="96" t="s">
        <v>184</v>
      </c>
      <c r="C151" s="97"/>
      <c r="D151" s="97"/>
      <c r="E151" s="97"/>
      <c r="F151" s="27">
        <v>0</v>
      </c>
      <c r="G151" s="27">
        <v>0</v>
      </c>
      <c r="H151" s="27">
        <v>0</v>
      </c>
    </row>
    <row r="152" spans="2:8" x14ac:dyDescent="0.3">
      <c r="B152" s="119" t="s">
        <v>151</v>
      </c>
      <c r="C152" s="120"/>
      <c r="D152" s="120"/>
      <c r="E152" s="120"/>
      <c r="F152" s="27">
        <v>0</v>
      </c>
      <c r="G152" s="27">
        <v>0</v>
      </c>
      <c r="H152" s="27">
        <v>0</v>
      </c>
    </row>
    <row r="153" spans="2:8" x14ac:dyDescent="0.3">
      <c r="B153" s="119" t="s">
        <v>160</v>
      </c>
      <c r="C153" s="120"/>
      <c r="D153" s="120"/>
      <c r="E153" s="120"/>
      <c r="F153" s="27">
        <v>0</v>
      </c>
      <c r="G153" s="27">
        <v>0</v>
      </c>
      <c r="H153" s="27">
        <v>0</v>
      </c>
    </row>
    <row r="154" spans="2:8" x14ac:dyDescent="0.3">
      <c r="B154" s="119" t="s">
        <v>185</v>
      </c>
      <c r="C154" s="120"/>
      <c r="D154" s="120"/>
      <c r="E154" s="120"/>
      <c r="F154" s="27">
        <v>0</v>
      </c>
      <c r="G154" s="27">
        <v>0</v>
      </c>
      <c r="H154" s="27">
        <v>0</v>
      </c>
    </row>
    <row r="155" spans="2:8" x14ac:dyDescent="0.3">
      <c r="B155" s="119" t="s">
        <v>186</v>
      </c>
      <c r="C155" s="120"/>
      <c r="D155" s="120"/>
      <c r="E155" s="120"/>
      <c r="F155" s="27">
        <v>223</v>
      </c>
      <c r="G155" s="27">
        <v>2531</v>
      </c>
      <c r="H155" s="27">
        <v>-2308</v>
      </c>
    </row>
    <row r="156" spans="2:8" x14ac:dyDescent="0.3">
      <c r="B156" s="96" t="s">
        <v>187</v>
      </c>
      <c r="C156" s="97"/>
      <c r="D156" s="97"/>
      <c r="E156" s="97"/>
      <c r="F156" s="27">
        <v>223</v>
      </c>
      <c r="G156" s="27">
        <v>2531</v>
      </c>
      <c r="H156" s="27">
        <v>-2308</v>
      </c>
    </row>
    <row r="157" spans="2:8" x14ac:dyDescent="0.3">
      <c r="B157" s="96" t="s">
        <v>188</v>
      </c>
      <c r="C157" s="97"/>
      <c r="D157" s="97"/>
      <c r="E157" s="97"/>
      <c r="F157" s="27">
        <v>0</v>
      </c>
      <c r="G157" s="27">
        <v>0</v>
      </c>
      <c r="H157" s="27">
        <v>0</v>
      </c>
    </row>
    <row r="158" spans="2:8" x14ac:dyDescent="0.3">
      <c r="B158" s="96" t="s">
        <v>189</v>
      </c>
      <c r="C158" s="97"/>
      <c r="D158" s="97"/>
      <c r="E158" s="97"/>
      <c r="F158" s="27">
        <v>0</v>
      </c>
      <c r="G158" s="27">
        <v>0</v>
      </c>
      <c r="H158" s="27">
        <v>0</v>
      </c>
    </row>
    <row r="159" spans="2:8" x14ac:dyDescent="0.3">
      <c r="B159" s="100" t="s">
        <v>190</v>
      </c>
      <c r="C159" s="101"/>
      <c r="D159" s="101"/>
      <c r="E159" s="101"/>
      <c r="F159" s="27">
        <v>32055</v>
      </c>
      <c r="G159" s="27">
        <v>372944</v>
      </c>
      <c r="H159" s="27">
        <v>-340889</v>
      </c>
    </row>
    <row r="160" spans="2:8" x14ac:dyDescent="0.3">
      <c r="B160" s="113" t="s">
        <v>191</v>
      </c>
      <c r="C160" s="114"/>
      <c r="D160" s="114"/>
      <c r="E160" s="114"/>
      <c r="F160" s="27">
        <v>17646</v>
      </c>
      <c r="G160" s="27">
        <v>42420</v>
      </c>
      <c r="H160" s="27">
        <v>-24774</v>
      </c>
    </row>
    <row r="161" spans="2:8" x14ac:dyDescent="0.3">
      <c r="B161" s="96" t="s">
        <v>192</v>
      </c>
      <c r="C161" s="97"/>
      <c r="D161" s="97"/>
      <c r="E161" s="97"/>
      <c r="F161" s="27">
        <v>1339</v>
      </c>
      <c r="G161" s="27">
        <v>0</v>
      </c>
      <c r="H161" s="27">
        <v>1339</v>
      </c>
    </row>
    <row r="162" spans="2:8" x14ac:dyDescent="0.3">
      <c r="B162" s="96" t="s">
        <v>193</v>
      </c>
      <c r="C162" s="97"/>
      <c r="D162" s="97"/>
      <c r="E162" s="97"/>
      <c r="F162" s="27">
        <v>56</v>
      </c>
      <c r="G162" s="27">
        <v>69</v>
      </c>
      <c r="H162" s="27">
        <v>-13</v>
      </c>
    </row>
    <row r="163" spans="2:8" x14ac:dyDescent="0.3">
      <c r="B163" s="96" t="s">
        <v>194</v>
      </c>
      <c r="C163" s="97"/>
      <c r="D163" s="97"/>
      <c r="E163" s="97"/>
      <c r="F163" s="27">
        <v>0</v>
      </c>
      <c r="G163" s="27">
        <v>0</v>
      </c>
      <c r="H163" s="27">
        <v>0</v>
      </c>
    </row>
    <row r="164" spans="2:8" x14ac:dyDescent="0.3">
      <c r="B164" s="96" t="s">
        <v>195</v>
      </c>
      <c r="C164" s="97"/>
      <c r="D164" s="97"/>
      <c r="E164" s="97"/>
      <c r="F164" s="27">
        <v>0</v>
      </c>
      <c r="G164" s="27">
        <v>7933</v>
      </c>
      <c r="H164" s="27">
        <v>-7933</v>
      </c>
    </row>
    <row r="165" spans="2:8" x14ac:dyDescent="0.3">
      <c r="B165" s="96" t="s">
        <v>196</v>
      </c>
      <c r="C165" s="97"/>
      <c r="D165" s="97"/>
      <c r="E165" s="97"/>
      <c r="F165" s="27">
        <v>16251</v>
      </c>
      <c r="G165" s="27">
        <v>34418</v>
      </c>
      <c r="H165" s="27">
        <v>-18167</v>
      </c>
    </row>
    <row r="166" spans="2:8" x14ac:dyDescent="0.3">
      <c r="B166" s="113" t="s">
        <v>197</v>
      </c>
      <c r="C166" s="114"/>
      <c r="D166" s="114"/>
      <c r="E166" s="114"/>
      <c r="F166" s="27">
        <v>14409</v>
      </c>
      <c r="G166" s="27">
        <v>330524</v>
      </c>
      <c r="H166" s="27">
        <v>-316115</v>
      </c>
    </row>
    <row r="167" spans="2:8" x14ac:dyDescent="0.3">
      <c r="B167" s="113" t="s">
        <v>198</v>
      </c>
      <c r="C167" s="114"/>
      <c r="D167" s="114"/>
      <c r="E167" s="114"/>
      <c r="F167" s="27">
        <v>6267</v>
      </c>
      <c r="G167" s="27">
        <v>241658</v>
      </c>
      <c r="H167" s="27">
        <v>-235391</v>
      </c>
    </row>
    <row r="168" spans="2:8" x14ac:dyDescent="0.3">
      <c r="B168" s="106" t="s">
        <v>199</v>
      </c>
      <c r="C168" s="107"/>
      <c r="D168" s="107"/>
      <c r="E168" s="107"/>
      <c r="F168" s="27">
        <v>1713</v>
      </c>
      <c r="G168" s="27">
        <v>236161</v>
      </c>
      <c r="H168" s="27">
        <v>-234448</v>
      </c>
    </row>
    <row r="169" spans="2:8" x14ac:dyDescent="0.3">
      <c r="B169" s="106" t="s">
        <v>200</v>
      </c>
      <c r="C169" s="107"/>
      <c r="D169" s="107"/>
      <c r="E169" s="107"/>
      <c r="F169" s="27">
        <v>4554</v>
      </c>
      <c r="G169" s="27">
        <v>5497</v>
      </c>
      <c r="H169" s="27">
        <v>-943</v>
      </c>
    </row>
    <row r="170" spans="2:8" x14ac:dyDescent="0.3">
      <c r="B170" s="113" t="s">
        <v>201</v>
      </c>
      <c r="C170" s="114"/>
      <c r="D170" s="114"/>
      <c r="E170" s="114"/>
      <c r="F170" s="27">
        <v>8142</v>
      </c>
      <c r="G170" s="27">
        <v>88866</v>
      </c>
      <c r="H170" s="27">
        <v>-80724</v>
      </c>
    </row>
    <row r="171" spans="2:8" x14ac:dyDescent="0.3">
      <c r="B171" s="96" t="s">
        <v>202</v>
      </c>
      <c r="C171" s="97"/>
      <c r="D171" s="97"/>
      <c r="E171" s="97"/>
      <c r="F171" s="27">
        <v>0</v>
      </c>
      <c r="G171" s="27">
        <v>75931</v>
      </c>
      <c r="H171" s="27">
        <v>-75931</v>
      </c>
    </row>
    <row r="172" spans="2:8" x14ac:dyDescent="0.3">
      <c r="B172" s="96" t="s">
        <v>203</v>
      </c>
      <c r="C172" s="97"/>
      <c r="D172" s="97"/>
      <c r="E172" s="97"/>
      <c r="F172" s="27">
        <v>0</v>
      </c>
      <c r="G172" s="27">
        <v>1004</v>
      </c>
      <c r="H172" s="27">
        <v>-1004</v>
      </c>
    </row>
    <row r="173" spans="2:8" x14ac:dyDescent="0.3">
      <c r="B173" s="96" t="s">
        <v>204</v>
      </c>
      <c r="C173" s="97"/>
      <c r="D173" s="97"/>
      <c r="E173" s="97"/>
      <c r="F173" s="27">
        <v>788</v>
      </c>
      <c r="G173" s="27">
        <v>595</v>
      </c>
      <c r="H173" s="27">
        <v>193</v>
      </c>
    </row>
    <row r="174" spans="2:8" x14ac:dyDescent="0.3">
      <c r="B174" s="96" t="s">
        <v>205</v>
      </c>
      <c r="C174" s="97"/>
      <c r="D174" s="97"/>
      <c r="E174" s="97"/>
      <c r="F174" s="27">
        <v>-39</v>
      </c>
      <c r="G174" s="27">
        <v>0</v>
      </c>
      <c r="H174" s="27">
        <v>-39</v>
      </c>
    </row>
    <row r="175" spans="2:8" x14ac:dyDescent="0.3">
      <c r="B175" s="96" t="s">
        <v>206</v>
      </c>
      <c r="C175" s="97"/>
      <c r="D175" s="97"/>
      <c r="E175" s="97"/>
      <c r="F175" s="27">
        <v>149</v>
      </c>
      <c r="G175" s="27">
        <v>946</v>
      </c>
      <c r="H175" s="27">
        <v>-797</v>
      </c>
    </row>
    <row r="176" spans="2:8" x14ac:dyDescent="0.3">
      <c r="B176" s="96" t="s">
        <v>143</v>
      </c>
      <c r="C176" s="97"/>
      <c r="D176" s="97"/>
      <c r="E176" s="97"/>
      <c r="F176" s="27">
        <v>7244</v>
      </c>
      <c r="G176" s="27">
        <v>10390</v>
      </c>
      <c r="H176" s="27">
        <v>-3146</v>
      </c>
    </row>
    <row r="177" spans="1:8" x14ac:dyDescent="0.3">
      <c r="B177" s="96" t="s">
        <v>207</v>
      </c>
      <c r="C177" s="97"/>
      <c r="D177" s="97"/>
      <c r="E177" s="97"/>
      <c r="F177" s="27">
        <v>0</v>
      </c>
      <c r="G177" s="27">
        <v>0</v>
      </c>
      <c r="H177" s="27">
        <v>0</v>
      </c>
    </row>
    <row r="178" spans="1:8" x14ac:dyDescent="0.3">
      <c r="B178" s="100" t="s">
        <v>208</v>
      </c>
      <c r="C178" s="101"/>
      <c r="D178" s="101"/>
      <c r="E178" s="101"/>
      <c r="F178" s="27">
        <v>0</v>
      </c>
      <c r="G178" s="27">
        <v>5</v>
      </c>
      <c r="H178" s="27">
        <v>-5</v>
      </c>
    </row>
    <row r="179" spans="1:8" x14ac:dyDescent="0.3">
      <c r="B179" s="119" t="s">
        <v>209</v>
      </c>
      <c r="C179" s="120"/>
      <c r="D179" s="120"/>
      <c r="E179" s="120"/>
      <c r="F179" s="27">
        <v>0</v>
      </c>
      <c r="G179" s="27">
        <v>5</v>
      </c>
      <c r="H179" s="27">
        <v>-5</v>
      </c>
    </row>
    <row r="180" spans="1:8" x14ac:dyDescent="0.3">
      <c r="B180" s="96" t="s">
        <v>210</v>
      </c>
      <c r="C180" s="97"/>
      <c r="D180" s="97"/>
      <c r="E180" s="97"/>
      <c r="F180" s="27">
        <v>0</v>
      </c>
      <c r="G180" s="27">
        <v>0</v>
      </c>
      <c r="H180" s="27">
        <v>0</v>
      </c>
    </row>
    <row r="181" spans="1:8" x14ac:dyDescent="0.3">
      <c r="B181" s="96" t="s">
        <v>211</v>
      </c>
      <c r="C181" s="97"/>
      <c r="D181" s="97"/>
      <c r="E181" s="97"/>
      <c r="F181" s="27">
        <v>0</v>
      </c>
      <c r="G181" s="27">
        <v>5</v>
      </c>
      <c r="H181" s="27">
        <v>-5</v>
      </c>
    </row>
    <row r="182" spans="1:8" x14ac:dyDescent="0.3">
      <c r="B182" s="119" t="s">
        <v>212</v>
      </c>
      <c r="C182" s="120"/>
      <c r="D182" s="120"/>
      <c r="E182" s="120"/>
      <c r="F182" s="27">
        <v>0</v>
      </c>
      <c r="G182" s="27">
        <v>0</v>
      </c>
      <c r="H182" s="27">
        <v>0</v>
      </c>
    </row>
    <row r="183" spans="1:8" x14ac:dyDescent="0.3">
      <c r="B183" s="119" t="s">
        <v>213</v>
      </c>
      <c r="C183" s="120"/>
      <c r="D183" s="120"/>
      <c r="E183" s="120"/>
      <c r="F183" s="27">
        <v>0</v>
      </c>
      <c r="G183" s="27">
        <v>0</v>
      </c>
      <c r="H183" s="27">
        <v>0</v>
      </c>
    </row>
    <row r="184" spans="1:8" x14ac:dyDescent="0.3">
      <c r="B184" s="96" t="s">
        <v>214</v>
      </c>
      <c r="C184" s="97"/>
      <c r="D184" s="97"/>
      <c r="E184" s="97"/>
      <c r="F184" s="27">
        <v>0</v>
      </c>
      <c r="G184" s="27">
        <v>0</v>
      </c>
      <c r="H184" s="27">
        <v>0</v>
      </c>
    </row>
    <row r="185" spans="1:8" x14ac:dyDescent="0.3">
      <c r="B185" s="96" t="s">
        <v>215</v>
      </c>
      <c r="C185" s="97"/>
      <c r="D185" s="97"/>
      <c r="E185" s="97"/>
      <c r="F185" s="27">
        <v>0</v>
      </c>
      <c r="G185" s="27">
        <v>0</v>
      </c>
      <c r="H185" s="27">
        <v>0</v>
      </c>
    </row>
    <row r="186" spans="1:8" x14ac:dyDescent="0.3">
      <c r="B186" s="119" t="s">
        <v>216</v>
      </c>
      <c r="C186" s="120"/>
      <c r="D186" s="120"/>
      <c r="E186" s="120"/>
      <c r="F186" s="27">
        <v>0</v>
      </c>
      <c r="G186" s="27">
        <v>0</v>
      </c>
      <c r="H186" s="27">
        <v>0</v>
      </c>
    </row>
    <row r="187" spans="1:8" x14ac:dyDescent="0.3">
      <c r="B187" s="96" t="s">
        <v>214</v>
      </c>
      <c r="C187" s="97"/>
      <c r="D187" s="97"/>
      <c r="E187" s="97"/>
      <c r="F187" s="27">
        <v>0</v>
      </c>
      <c r="G187" s="27">
        <v>0</v>
      </c>
      <c r="H187" s="27">
        <v>0</v>
      </c>
    </row>
    <row r="188" spans="1:8" x14ac:dyDescent="0.3">
      <c r="B188" s="96" t="s">
        <v>215</v>
      </c>
      <c r="C188" s="97"/>
      <c r="D188" s="97"/>
      <c r="E188" s="97"/>
      <c r="F188" s="27">
        <v>0</v>
      </c>
      <c r="G188" s="27">
        <v>0</v>
      </c>
      <c r="H188" s="27">
        <v>0</v>
      </c>
    </row>
    <row r="189" spans="1:8" ht="27.6" x14ac:dyDescent="0.3">
      <c r="A189" s="13"/>
      <c r="B189" s="121" t="s">
        <v>83</v>
      </c>
      <c r="C189" s="121"/>
      <c r="D189" s="121"/>
      <c r="E189" s="121"/>
      <c r="F189" s="62" t="s">
        <v>308</v>
      </c>
      <c r="G189" s="62" t="s">
        <v>309</v>
      </c>
      <c r="H189" s="62" t="s">
        <v>500</v>
      </c>
    </row>
    <row r="190" spans="1:8" x14ac:dyDescent="0.3">
      <c r="B190" s="100" t="s">
        <v>217</v>
      </c>
      <c r="C190" s="101"/>
      <c r="D190" s="101"/>
      <c r="E190" s="101"/>
      <c r="F190" s="27">
        <v>-177238</v>
      </c>
      <c r="G190" s="27">
        <v>277223</v>
      </c>
      <c r="H190" s="27">
        <v>-454461</v>
      </c>
    </row>
    <row r="191" spans="1:8" x14ac:dyDescent="0.3">
      <c r="B191" s="100" t="s">
        <v>218</v>
      </c>
      <c r="C191" s="101"/>
      <c r="D191" s="101"/>
      <c r="E191" s="101"/>
      <c r="F191" s="27">
        <v>148189</v>
      </c>
      <c r="G191" s="27">
        <v>183946</v>
      </c>
      <c r="H191" s="27">
        <v>-35757</v>
      </c>
    </row>
    <row r="192" spans="1:8" x14ac:dyDescent="0.3">
      <c r="B192" s="113" t="s">
        <v>67</v>
      </c>
      <c r="C192" s="114"/>
      <c r="D192" s="114"/>
      <c r="E192" s="114"/>
      <c r="F192" s="27">
        <v>0</v>
      </c>
      <c r="G192" s="27">
        <v>436937</v>
      </c>
      <c r="H192" s="27">
        <v>-436937</v>
      </c>
    </row>
    <row r="193" spans="2:8" x14ac:dyDescent="0.3">
      <c r="B193" s="106" t="s">
        <v>219</v>
      </c>
      <c r="C193" s="107"/>
      <c r="D193" s="107"/>
      <c r="E193" s="107"/>
      <c r="F193" s="27">
        <v>0</v>
      </c>
      <c r="G193" s="27">
        <v>-27</v>
      </c>
      <c r="H193" s="27">
        <v>27</v>
      </c>
    </row>
    <row r="194" spans="2:8" x14ac:dyDescent="0.3">
      <c r="B194" s="102" t="s">
        <v>161</v>
      </c>
      <c r="C194" s="103"/>
      <c r="D194" s="103"/>
      <c r="E194" s="103"/>
      <c r="F194" s="27">
        <v>0</v>
      </c>
      <c r="G194" s="27">
        <v>-27</v>
      </c>
      <c r="H194" s="27">
        <v>27</v>
      </c>
    </row>
    <row r="195" spans="2:8" x14ac:dyDescent="0.3">
      <c r="B195" s="102" t="s">
        <v>162</v>
      </c>
      <c r="C195" s="103"/>
      <c r="D195" s="103"/>
      <c r="E195" s="103"/>
      <c r="F195" s="27">
        <v>0</v>
      </c>
      <c r="G195" s="27">
        <v>0</v>
      </c>
      <c r="H195" s="27">
        <v>0</v>
      </c>
    </row>
    <row r="196" spans="2:8" x14ac:dyDescent="0.3">
      <c r="B196" s="102" t="s">
        <v>163</v>
      </c>
      <c r="C196" s="103"/>
      <c r="D196" s="103"/>
      <c r="E196" s="103"/>
      <c r="F196" s="27">
        <v>0</v>
      </c>
      <c r="G196" s="27">
        <v>0</v>
      </c>
      <c r="H196" s="27">
        <v>0</v>
      </c>
    </row>
    <row r="197" spans="2:8" x14ac:dyDescent="0.3">
      <c r="B197" s="102" t="s">
        <v>164</v>
      </c>
      <c r="C197" s="103"/>
      <c r="D197" s="103"/>
      <c r="E197" s="103"/>
      <c r="F197" s="27">
        <v>0</v>
      </c>
      <c r="G197" s="27">
        <v>0</v>
      </c>
      <c r="H197" s="27">
        <v>0</v>
      </c>
    </row>
    <row r="198" spans="2:8" x14ac:dyDescent="0.3">
      <c r="B198" s="102" t="s">
        <v>165</v>
      </c>
      <c r="C198" s="103"/>
      <c r="D198" s="103"/>
      <c r="E198" s="103"/>
      <c r="F198" s="27">
        <v>0</v>
      </c>
      <c r="G198" s="27">
        <v>0</v>
      </c>
      <c r="H198" s="27">
        <v>0</v>
      </c>
    </row>
    <row r="199" spans="2:8" x14ac:dyDescent="0.3">
      <c r="B199" s="102" t="s">
        <v>166</v>
      </c>
      <c r="C199" s="103"/>
      <c r="D199" s="103"/>
      <c r="E199" s="103"/>
      <c r="F199" s="27">
        <v>0</v>
      </c>
      <c r="G199" s="27">
        <v>0</v>
      </c>
      <c r="H199" s="27">
        <v>0</v>
      </c>
    </row>
    <row r="200" spans="2:8" x14ac:dyDescent="0.3">
      <c r="B200" s="106" t="s">
        <v>220</v>
      </c>
      <c r="C200" s="107"/>
      <c r="D200" s="107"/>
      <c r="E200" s="107"/>
      <c r="F200" s="27">
        <v>0</v>
      </c>
      <c r="G200" s="27">
        <v>436964</v>
      </c>
      <c r="H200" s="27">
        <v>-436964</v>
      </c>
    </row>
    <row r="201" spans="2:8" x14ac:dyDescent="0.3">
      <c r="B201" s="113" t="s">
        <v>65</v>
      </c>
      <c r="C201" s="114"/>
      <c r="D201" s="114"/>
      <c r="E201" s="114"/>
      <c r="F201" s="27">
        <v>148189</v>
      </c>
      <c r="G201" s="27">
        <v>-252991</v>
      </c>
      <c r="H201" s="27">
        <v>401180</v>
      </c>
    </row>
    <row r="202" spans="2:8" x14ac:dyDescent="0.3">
      <c r="B202" s="96" t="s">
        <v>161</v>
      </c>
      <c r="C202" s="97"/>
      <c r="D202" s="97"/>
      <c r="E202" s="97"/>
      <c r="F202" s="27">
        <v>-106151</v>
      </c>
      <c r="G202" s="27">
        <v>-264047</v>
      </c>
      <c r="H202" s="27">
        <v>157896</v>
      </c>
    </row>
    <row r="203" spans="2:8" x14ac:dyDescent="0.3">
      <c r="B203" s="106" t="s">
        <v>221</v>
      </c>
      <c r="C203" s="107"/>
      <c r="D203" s="107"/>
      <c r="E203" s="107"/>
      <c r="F203" s="27">
        <v>-106151</v>
      </c>
      <c r="G203" s="27">
        <v>-264047</v>
      </c>
      <c r="H203" s="27">
        <v>157896</v>
      </c>
    </row>
    <row r="204" spans="2:8" x14ac:dyDescent="0.3">
      <c r="B204" s="106" t="s">
        <v>222</v>
      </c>
      <c r="C204" s="107"/>
      <c r="D204" s="107"/>
      <c r="E204" s="107"/>
      <c r="F204" s="27"/>
      <c r="G204" s="27"/>
      <c r="H204" s="27">
        <v>0</v>
      </c>
    </row>
    <row r="205" spans="2:8" x14ac:dyDescent="0.3">
      <c r="B205" s="102" t="s">
        <v>300</v>
      </c>
      <c r="C205" s="103"/>
      <c r="D205" s="103"/>
      <c r="E205" s="103"/>
      <c r="F205" s="27">
        <v>217310</v>
      </c>
      <c r="G205" s="27">
        <v>9849</v>
      </c>
      <c r="H205" s="27">
        <v>207461</v>
      </c>
    </row>
    <row r="206" spans="2:8" x14ac:dyDescent="0.3">
      <c r="B206" s="106" t="s">
        <v>221</v>
      </c>
      <c r="C206" s="107"/>
      <c r="D206" s="107"/>
      <c r="E206" s="107"/>
      <c r="F206" s="27">
        <v>217310</v>
      </c>
      <c r="G206" s="27">
        <v>9849</v>
      </c>
      <c r="H206" s="27">
        <v>207461</v>
      </c>
    </row>
    <row r="207" spans="2:8" x14ac:dyDescent="0.3">
      <c r="B207" s="106" t="s">
        <v>222</v>
      </c>
      <c r="C207" s="107"/>
      <c r="D207" s="107"/>
      <c r="E207" s="107"/>
      <c r="F207" s="27"/>
      <c r="G207" s="27"/>
      <c r="H207" s="27">
        <v>0</v>
      </c>
    </row>
    <row r="208" spans="2:8" x14ac:dyDescent="0.3">
      <c r="B208" s="119" t="s">
        <v>163</v>
      </c>
      <c r="C208" s="120"/>
      <c r="D208" s="120"/>
      <c r="E208" s="120"/>
      <c r="F208" s="27">
        <v>37030</v>
      </c>
      <c r="G208" s="27">
        <v>1207</v>
      </c>
      <c r="H208" s="27">
        <v>35823</v>
      </c>
    </row>
    <row r="209" spans="1:8" x14ac:dyDescent="0.3">
      <c r="B209" s="119" t="s">
        <v>164</v>
      </c>
      <c r="C209" s="120"/>
      <c r="D209" s="120"/>
      <c r="E209" s="120"/>
      <c r="F209" s="27"/>
      <c r="G209" s="27"/>
      <c r="H209" s="27">
        <v>0</v>
      </c>
    </row>
    <row r="210" spans="1:8" x14ac:dyDescent="0.3">
      <c r="B210" s="119" t="s">
        <v>165</v>
      </c>
      <c r="C210" s="120"/>
      <c r="D210" s="120"/>
      <c r="E210" s="120"/>
      <c r="F210" s="27"/>
      <c r="G210" s="27"/>
      <c r="H210" s="27">
        <v>0</v>
      </c>
    </row>
    <row r="211" spans="1:8" x14ac:dyDescent="0.3">
      <c r="B211" s="119" t="s">
        <v>166</v>
      </c>
      <c r="C211" s="120"/>
      <c r="D211" s="120"/>
      <c r="E211" s="120"/>
      <c r="F211" s="27">
        <v>37030</v>
      </c>
      <c r="G211" s="27">
        <v>1207</v>
      </c>
      <c r="H211" s="27">
        <v>35823</v>
      </c>
    </row>
    <row r="212" spans="1:8" x14ac:dyDescent="0.3">
      <c r="A212" s="76"/>
      <c r="B212" s="100" t="s">
        <v>223</v>
      </c>
      <c r="C212" s="101"/>
      <c r="D212" s="101"/>
      <c r="E212" s="101"/>
      <c r="F212" s="27">
        <v>-28467</v>
      </c>
      <c r="G212" s="27">
        <v>-348</v>
      </c>
      <c r="H212" s="27">
        <v>-28119</v>
      </c>
    </row>
    <row r="213" spans="1:8" x14ac:dyDescent="0.3">
      <c r="B213" s="119" t="s">
        <v>67</v>
      </c>
      <c r="C213" s="120"/>
      <c r="D213" s="120"/>
      <c r="E213" s="120"/>
      <c r="F213" s="27">
        <v>0</v>
      </c>
      <c r="G213" s="27">
        <v>0</v>
      </c>
      <c r="H213" s="27">
        <v>0</v>
      </c>
    </row>
    <row r="214" spans="1:8" x14ac:dyDescent="0.3">
      <c r="B214" s="119" t="s">
        <v>224</v>
      </c>
      <c r="C214" s="120"/>
      <c r="D214" s="120"/>
      <c r="E214" s="120"/>
      <c r="F214" s="27">
        <v>0</v>
      </c>
      <c r="G214" s="27">
        <v>0</v>
      </c>
      <c r="H214" s="27">
        <v>0</v>
      </c>
    </row>
    <row r="215" spans="1:8" x14ac:dyDescent="0.3">
      <c r="B215" s="119" t="s">
        <v>225</v>
      </c>
      <c r="C215" s="120"/>
      <c r="D215" s="120"/>
      <c r="E215" s="120"/>
      <c r="F215" s="27">
        <v>0</v>
      </c>
      <c r="G215" s="27">
        <v>0</v>
      </c>
      <c r="H215" s="27">
        <v>0</v>
      </c>
    </row>
    <row r="216" spans="1:8" x14ac:dyDescent="0.3">
      <c r="B216" s="96" t="s">
        <v>226</v>
      </c>
      <c r="C216" s="97"/>
      <c r="D216" s="97"/>
      <c r="E216" s="97"/>
      <c r="F216" s="27">
        <v>0</v>
      </c>
      <c r="G216" s="27">
        <v>0</v>
      </c>
      <c r="H216" s="27">
        <v>0</v>
      </c>
    </row>
    <row r="217" spans="1:8" x14ac:dyDescent="0.3">
      <c r="B217" s="96" t="s">
        <v>227</v>
      </c>
      <c r="C217" s="97"/>
      <c r="D217" s="97"/>
      <c r="E217" s="97"/>
      <c r="F217" s="27">
        <v>0</v>
      </c>
      <c r="G217" s="27">
        <v>0</v>
      </c>
      <c r="H217" s="27">
        <v>0</v>
      </c>
    </row>
    <row r="218" spans="1:8" x14ac:dyDescent="0.3">
      <c r="B218" s="119" t="s">
        <v>228</v>
      </c>
      <c r="C218" s="120"/>
      <c r="D218" s="120"/>
      <c r="E218" s="120"/>
      <c r="F218" s="27">
        <v>0</v>
      </c>
      <c r="G218" s="27">
        <v>0</v>
      </c>
      <c r="H218" s="27">
        <v>0</v>
      </c>
    </row>
    <row r="219" spans="1:8" x14ac:dyDescent="0.3">
      <c r="B219" s="96" t="s">
        <v>229</v>
      </c>
      <c r="C219" s="97"/>
      <c r="D219" s="97"/>
      <c r="E219" s="97"/>
      <c r="F219" s="27">
        <v>0</v>
      </c>
      <c r="G219" s="27">
        <v>0</v>
      </c>
      <c r="H219" s="27">
        <v>0</v>
      </c>
    </row>
    <row r="220" spans="1:8" x14ac:dyDescent="0.3">
      <c r="B220" s="96" t="s">
        <v>172</v>
      </c>
      <c r="C220" s="97"/>
      <c r="D220" s="97"/>
      <c r="E220" s="97"/>
      <c r="F220" s="27">
        <v>0</v>
      </c>
      <c r="G220" s="27">
        <v>0</v>
      </c>
      <c r="H220" s="27">
        <v>0</v>
      </c>
    </row>
    <row r="221" spans="1:8" x14ac:dyDescent="0.3">
      <c r="B221" s="119" t="s">
        <v>230</v>
      </c>
      <c r="C221" s="120"/>
      <c r="D221" s="120"/>
      <c r="E221" s="120"/>
      <c r="F221" s="27">
        <v>0</v>
      </c>
      <c r="G221" s="27">
        <v>0</v>
      </c>
      <c r="H221" s="27">
        <v>0</v>
      </c>
    </row>
    <row r="222" spans="1:8" x14ac:dyDescent="0.3">
      <c r="B222" s="119" t="s">
        <v>225</v>
      </c>
      <c r="C222" s="120"/>
      <c r="D222" s="120"/>
      <c r="E222" s="120"/>
      <c r="F222" s="27">
        <v>0</v>
      </c>
      <c r="G222" s="27">
        <v>0</v>
      </c>
      <c r="H222" s="27">
        <v>0</v>
      </c>
    </row>
    <row r="223" spans="1:8" x14ac:dyDescent="0.3">
      <c r="B223" s="96" t="s">
        <v>226</v>
      </c>
      <c r="C223" s="97"/>
      <c r="D223" s="97"/>
      <c r="E223" s="97"/>
      <c r="F223" s="27">
        <v>0</v>
      </c>
      <c r="G223" s="27">
        <v>0</v>
      </c>
      <c r="H223" s="27">
        <v>0</v>
      </c>
    </row>
    <row r="224" spans="1:8" x14ac:dyDescent="0.3">
      <c r="B224" s="96" t="s">
        <v>227</v>
      </c>
      <c r="C224" s="97"/>
      <c r="D224" s="97"/>
      <c r="E224" s="97"/>
      <c r="F224" s="27">
        <v>0</v>
      </c>
      <c r="G224" s="27">
        <v>0</v>
      </c>
      <c r="H224" s="27">
        <v>0</v>
      </c>
    </row>
    <row r="225" spans="2:8" x14ac:dyDescent="0.3">
      <c r="B225" s="119" t="s">
        <v>228</v>
      </c>
      <c r="C225" s="120"/>
      <c r="D225" s="120"/>
      <c r="E225" s="120"/>
      <c r="F225" s="27">
        <v>0</v>
      </c>
      <c r="G225" s="27">
        <v>0</v>
      </c>
      <c r="H225" s="27">
        <v>0</v>
      </c>
    </row>
    <row r="226" spans="2:8" x14ac:dyDescent="0.3">
      <c r="B226" s="96" t="s">
        <v>229</v>
      </c>
      <c r="C226" s="97"/>
      <c r="D226" s="97"/>
      <c r="E226" s="97"/>
      <c r="F226" s="27">
        <v>0</v>
      </c>
      <c r="G226" s="27">
        <v>0</v>
      </c>
      <c r="H226" s="27">
        <v>0</v>
      </c>
    </row>
    <row r="227" spans="2:8" x14ac:dyDescent="0.3">
      <c r="B227" s="96" t="s">
        <v>172</v>
      </c>
      <c r="C227" s="97"/>
      <c r="D227" s="97"/>
      <c r="E227" s="97"/>
      <c r="F227" s="27">
        <v>0</v>
      </c>
      <c r="G227" s="27">
        <v>0</v>
      </c>
      <c r="H227" s="27">
        <v>0</v>
      </c>
    </row>
    <row r="228" spans="2:8" x14ac:dyDescent="0.3">
      <c r="B228" s="119" t="s">
        <v>231</v>
      </c>
      <c r="C228" s="120"/>
      <c r="D228" s="120"/>
      <c r="E228" s="120"/>
      <c r="F228" s="27">
        <v>0</v>
      </c>
      <c r="G228" s="27">
        <v>0</v>
      </c>
      <c r="H228" s="27">
        <v>0</v>
      </c>
    </row>
    <row r="229" spans="2:8" x14ac:dyDescent="0.3">
      <c r="B229" s="119" t="s">
        <v>225</v>
      </c>
      <c r="C229" s="120"/>
      <c r="D229" s="120"/>
      <c r="E229" s="120"/>
      <c r="F229" s="27">
        <v>0</v>
      </c>
      <c r="G229" s="27">
        <v>0</v>
      </c>
      <c r="H229" s="27">
        <v>0</v>
      </c>
    </row>
    <row r="230" spans="2:8" x14ac:dyDescent="0.3">
      <c r="B230" s="96" t="s">
        <v>226</v>
      </c>
      <c r="C230" s="97"/>
      <c r="D230" s="97"/>
      <c r="E230" s="97"/>
      <c r="F230" s="27">
        <v>0</v>
      </c>
      <c r="G230" s="27">
        <v>0</v>
      </c>
      <c r="H230" s="27">
        <v>0</v>
      </c>
    </row>
    <row r="231" spans="2:8" x14ac:dyDescent="0.3">
      <c r="B231" s="96" t="s">
        <v>227</v>
      </c>
      <c r="C231" s="97"/>
      <c r="D231" s="97"/>
      <c r="E231" s="97"/>
      <c r="F231" s="27">
        <v>0</v>
      </c>
      <c r="G231" s="27">
        <v>0</v>
      </c>
      <c r="H231" s="27">
        <v>0</v>
      </c>
    </row>
    <row r="232" spans="2:8" x14ac:dyDescent="0.3">
      <c r="B232" s="119" t="s">
        <v>228</v>
      </c>
      <c r="C232" s="120"/>
      <c r="D232" s="120"/>
      <c r="E232" s="120"/>
      <c r="F232" s="27">
        <v>0</v>
      </c>
      <c r="G232" s="27">
        <v>0</v>
      </c>
      <c r="H232" s="27">
        <v>0</v>
      </c>
    </row>
    <row r="233" spans="2:8" x14ac:dyDescent="0.3">
      <c r="B233" s="96" t="s">
        <v>229</v>
      </c>
      <c r="C233" s="97"/>
      <c r="D233" s="97"/>
      <c r="E233" s="97"/>
      <c r="F233" s="27">
        <v>0</v>
      </c>
      <c r="G233" s="27">
        <v>0</v>
      </c>
      <c r="H233" s="27">
        <v>0</v>
      </c>
    </row>
    <row r="234" spans="2:8" x14ac:dyDescent="0.3">
      <c r="B234" s="96" t="s">
        <v>172</v>
      </c>
      <c r="C234" s="97"/>
      <c r="D234" s="97"/>
      <c r="E234" s="97"/>
      <c r="F234" s="27">
        <v>0</v>
      </c>
      <c r="G234" s="27">
        <v>0</v>
      </c>
      <c r="H234" s="27">
        <v>0</v>
      </c>
    </row>
    <row r="235" spans="2:8" x14ac:dyDescent="0.3">
      <c r="B235" s="119" t="s">
        <v>232</v>
      </c>
      <c r="C235" s="120"/>
      <c r="D235" s="120"/>
      <c r="E235" s="120"/>
      <c r="F235" s="27">
        <v>0</v>
      </c>
      <c r="G235" s="27">
        <v>0</v>
      </c>
      <c r="H235" s="27">
        <v>0</v>
      </c>
    </row>
    <row r="236" spans="2:8" x14ac:dyDescent="0.3">
      <c r="B236" s="119" t="s">
        <v>225</v>
      </c>
      <c r="C236" s="120"/>
      <c r="D236" s="120"/>
      <c r="E236" s="120"/>
      <c r="F236" s="27">
        <v>0</v>
      </c>
      <c r="G236" s="27">
        <v>0</v>
      </c>
      <c r="H236" s="27">
        <v>0</v>
      </c>
    </row>
    <row r="237" spans="2:8" x14ac:dyDescent="0.3">
      <c r="B237" s="96" t="s">
        <v>226</v>
      </c>
      <c r="C237" s="97"/>
      <c r="D237" s="97"/>
      <c r="E237" s="97"/>
      <c r="F237" s="27">
        <v>0</v>
      </c>
      <c r="G237" s="27">
        <v>0</v>
      </c>
      <c r="H237" s="27">
        <v>0</v>
      </c>
    </row>
    <row r="238" spans="2:8" x14ac:dyDescent="0.3">
      <c r="B238" s="96" t="s">
        <v>227</v>
      </c>
      <c r="C238" s="97"/>
      <c r="D238" s="97"/>
      <c r="E238" s="97"/>
      <c r="F238" s="27">
        <v>0</v>
      </c>
      <c r="G238" s="27">
        <v>0</v>
      </c>
      <c r="H238" s="27">
        <v>0</v>
      </c>
    </row>
    <row r="239" spans="2:8" x14ac:dyDescent="0.3">
      <c r="B239" s="119" t="s">
        <v>228</v>
      </c>
      <c r="C239" s="120"/>
      <c r="D239" s="120"/>
      <c r="E239" s="120"/>
      <c r="F239" s="27">
        <v>0</v>
      </c>
      <c r="G239" s="27">
        <v>0</v>
      </c>
      <c r="H239" s="27">
        <v>0</v>
      </c>
    </row>
    <row r="240" spans="2:8" x14ac:dyDescent="0.3">
      <c r="B240" s="96" t="s">
        <v>229</v>
      </c>
      <c r="C240" s="97"/>
      <c r="D240" s="97"/>
      <c r="E240" s="97"/>
      <c r="F240" s="27">
        <v>0</v>
      </c>
      <c r="G240" s="27">
        <v>0</v>
      </c>
      <c r="H240" s="27">
        <v>0</v>
      </c>
    </row>
    <row r="241" spans="1:8" x14ac:dyDescent="0.3">
      <c r="B241" s="96" t="s">
        <v>172</v>
      </c>
      <c r="C241" s="97"/>
      <c r="D241" s="97"/>
      <c r="E241" s="97"/>
      <c r="F241" s="27">
        <v>0</v>
      </c>
      <c r="G241" s="27">
        <v>0</v>
      </c>
      <c r="H241" s="27">
        <v>0</v>
      </c>
    </row>
    <row r="242" spans="1:8" x14ac:dyDescent="0.3">
      <c r="B242" s="119" t="s">
        <v>233</v>
      </c>
      <c r="C242" s="120"/>
      <c r="D242" s="120"/>
      <c r="E242" s="120"/>
      <c r="F242" s="27">
        <v>0</v>
      </c>
      <c r="G242" s="27">
        <v>0</v>
      </c>
      <c r="H242" s="27">
        <v>0</v>
      </c>
    </row>
    <row r="243" spans="1:8" x14ac:dyDescent="0.3">
      <c r="B243" s="119" t="s">
        <v>225</v>
      </c>
      <c r="C243" s="120"/>
      <c r="D243" s="120"/>
      <c r="E243" s="120"/>
      <c r="F243" s="27">
        <v>0</v>
      </c>
      <c r="G243" s="27">
        <v>0</v>
      </c>
      <c r="H243" s="27">
        <v>0</v>
      </c>
    </row>
    <row r="244" spans="1:8" x14ac:dyDescent="0.3">
      <c r="B244" s="96" t="s">
        <v>226</v>
      </c>
      <c r="C244" s="97"/>
      <c r="D244" s="97"/>
      <c r="E244" s="97"/>
      <c r="F244" s="27">
        <v>0</v>
      </c>
      <c r="G244" s="27">
        <v>0</v>
      </c>
      <c r="H244" s="27">
        <v>0</v>
      </c>
    </row>
    <row r="245" spans="1:8" x14ac:dyDescent="0.3">
      <c r="B245" s="96" t="s">
        <v>227</v>
      </c>
      <c r="C245" s="97"/>
      <c r="D245" s="97"/>
      <c r="E245" s="97"/>
      <c r="F245" s="27">
        <v>0</v>
      </c>
      <c r="G245" s="27">
        <v>0</v>
      </c>
      <c r="H245" s="27">
        <v>0</v>
      </c>
    </row>
    <row r="246" spans="1:8" x14ac:dyDescent="0.3">
      <c r="B246" s="119" t="s">
        <v>228</v>
      </c>
      <c r="C246" s="120"/>
      <c r="D246" s="120"/>
      <c r="E246" s="120"/>
      <c r="F246" s="27">
        <v>0</v>
      </c>
      <c r="G246" s="27">
        <v>0</v>
      </c>
      <c r="H246" s="27">
        <v>0</v>
      </c>
    </row>
    <row r="247" spans="1:8" x14ac:dyDescent="0.3">
      <c r="B247" s="96" t="s">
        <v>229</v>
      </c>
      <c r="C247" s="97"/>
      <c r="D247" s="97"/>
      <c r="E247" s="97"/>
      <c r="F247" s="27">
        <v>0</v>
      </c>
      <c r="G247" s="27">
        <v>0</v>
      </c>
      <c r="H247" s="27">
        <v>0</v>
      </c>
    </row>
    <row r="248" spans="1:8" x14ac:dyDescent="0.3">
      <c r="B248" s="96" t="s">
        <v>172</v>
      </c>
      <c r="C248" s="97"/>
      <c r="D248" s="97"/>
      <c r="E248" s="97"/>
      <c r="F248" s="27">
        <v>0</v>
      </c>
      <c r="G248" s="27">
        <v>0</v>
      </c>
      <c r="H248" s="27">
        <v>0</v>
      </c>
    </row>
    <row r="249" spans="1:8" x14ac:dyDescent="0.3">
      <c r="A249" s="76"/>
      <c r="B249" s="119" t="s">
        <v>307</v>
      </c>
      <c r="C249" s="120"/>
      <c r="D249" s="120"/>
      <c r="E249" s="120"/>
      <c r="F249" s="27">
        <v>-28467</v>
      </c>
      <c r="G249" s="27">
        <v>-348</v>
      </c>
      <c r="H249" s="27">
        <v>-28119</v>
      </c>
    </row>
    <row r="250" spans="1:8" x14ac:dyDescent="0.3">
      <c r="A250" s="76"/>
      <c r="B250" s="96" t="s">
        <v>224</v>
      </c>
      <c r="C250" s="97"/>
      <c r="D250" s="97"/>
      <c r="E250" s="97"/>
      <c r="F250" s="27">
        <v>0</v>
      </c>
      <c r="G250" s="27">
        <v>0</v>
      </c>
      <c r="H250" s="27">
        <v>0</v>
      </c>
    </row>
    <row r="251" spans="1:8" x14ac:dyDescent="0.3">
      <c r="B251" s="96" t="s">
        <v>234</v>
      </c>
      <c r="C251" s="97"/>
      <c r="D251" s="97"/>
      <c r="E251" s="97"/>
      <c r="F251" s="27">
        <v>0</v>
      </c>
      <c r="G251" s="27">
        <v>0</v>
      </c>
      <c r="H251" s="27">
        <v>0</v>
      </c>
    </row>
    <row r="252" spans="1:8" x14ac:dyDescent="0.3">
      <c r="B252" s="96" t="s">
        <v>235</v>
      </c>
      <c r="C252" s="97"/>
      <c r="D252" s="97"/>
      <c r="E252" s="97"/>
      <c r="F252" s="27">
        <v>0</v>
      </c>
      <c r="G252" s="27">
        <v>0</v>
      </c>
      <c r="H252" s="27">
        <v>0</v>
      </c>
    </row>
    <row r="253" spans="1:8" x14ac:dyDescent="0.3">
      <c r="A253" s="76"/>
      <c r="B253" s="96" t="s">
        <v>230</v>
      </c>
      <c r="C253" s="97"/>
      <c r="D253" s="97"/>
      <c r="E253" s="97"/>
      <c r="F253" s="27">
        <v>18966</v>
      </c>
      <c r="G253" s="27">
        <v>0</v>
      </c>
      <c r="H253" s="27">
        <v>18966</v>
      </c>
    </row>
    <row r="254" spans="1:8" x14ac:dyDescent="0.3">
      <c r="B254" s="96" t="s">
        <v>234</v>
      </c>
      <c r="C254" s="97"/>
      <c r="D254" s="97"/>
      <c r="E254" s="97"/>
      <c r="F254" s="27">
        <v>22732</v>
      </c>
      <c r="G254" s="27">
        <v>0</v>
      </c>
      <c r="H254" s="27">
        <v>22732</v>
      </c>
    </row>
    <row r="255" spans="1:8" x14ac:dyDescent="0.3">
      <c r="B255" s="96" t="s">
        <v>235</v>
      </c>
      <c r="C255" s="97"/>
      <c r="D255" s="97"/>
      <c r="E255" s="97"/>
      <c r="F255" s="27">
        <v>-3766</v>
      </c>
      <c r="G255" s="27">
        <v>0</v>
      </c>
      <c r="H255" s="27">
        <v>-3766</v>
      </c>
    </row>
    <row r="256" spans="1:8" x14ac:dyDescent="0.3">
      <c r="A256" s="76"/>
      <c r="B256" s="96" t="s">
        <v>231</v>
      </c>
      <c r="C256" s="97"/>
      <c r="D256" s="97"/>
      <c r="E256" s="97"/>
      <c r="F256" s="27">
        <v>0</v>
      </c>
      <c r="G256" s="27">
        <v>0</v>
      </c>
      <c r="H256" s="27">
        <v>0</v>
      </c>
    </row>
    <row r="257" spans="1:8" x14ac:dyDescent="0.3">
      <c r="A257" s="76"/>
      <c r="B257" s="96" t="s">
        <v>234</v>
      </c>
      <c r="C257" s="97"/>
      <c r="D257" s="97"/>
      <c r="E257" s="97"/>
      <c r="F257" s="27">
        <v>0</v>
      </c>
      <c r="G257" s="27">
        <v>0</v>
      </c>
      <c r="H257" s="27">
        <v>0</v>
      </c>
    </row>
    <row r="258" spans="1:8" x14ac:dyDescent="0.3">
      <c r="A258" s="76"/>
      <c r="B258" s="96" t="s">
        <v>235</v>
      </c>
      <c r="C258" s="97"/>
      <c r="D258" s="97"/>
      <c r="E258" s="97"/>
      <c r="F258" s="27">
        <v>0</v>
      </c>
      <c r="G258" s="27">
        <v>0</v>
      </c>
      <c r="H258" s="27">
        <v>0</v>
      </c>
    </row>
    <row r="259" spans="1:8" x14ac:dyDescent="0.3">
      <c r="B259" s="96" t="s">
        <v>232</v>
      </c>
      <c r="C259" s="97"/>
      <c r="D259" s="97"/>
      <c r="E259" s="97"/>
      <c r="F259" s="27">
        <v>0</v>
      </c>
      <c r="G259" s="27">
        <v>-486</v>
      </c>
      <c r="H259" s="27">
        <v>486</v>
      </c>
    </row>
    <row r="260" spans="1:8" x14ac:dyDescent="0.3">
      <c r="B260" s="96" t="s">
        <v>234</v>
      </c>
      <c r="C260" s="97"/>
      <c r="D260" s="97"/>
      <c r="E260" s="97"/>
      <c r="F260" s="27">
        <v>0</v>
      </c>
      <c r="G260" s="27">
        <v>-486</v>
      </c>
      <c r="H260" s="27">
        <v>486</v>
      </c>
    </row>
    <row r="261" spans="1:8" x14ac:dyDescent="0.3">
      <c r="B261" s="96" t="s">
        <v>235</v>
      </c>
      <c r="C261" s="97"/>
      <c r="D261" s="97"/>
      <c r="E261" s="97"/>
      <c r="F261" s="27">
        <v>0</v>
      </c>
      <c r="G261" s="27">
        <v>0</v>
      </c>
      <c r="H261" s="27">
        <v>0</v>
      </c>
    </row>
    <row r="262" spans="1:8" x14ac:dyDescent="0.3">
      <c r="B262" s="96" t="s">
        <v>233</v>
      </c>
      <c r="C262" s="97"/>
      <c r="D262" s="97"/>
      <c r="E262" s="97"/>
      <c r="F262" s="27">
        <v>-47433</v>
      </c>
      <c r="G262" s="27">
        <v>138</v>
      </c>
      <c r="H262" s="27">
        <v>-47571</v>
      </c>
    </row>
    <row r="263" spans="1:8" x14ac:dyDescent="0.3">
      <c r="B263" s="96" t="s">
        <v>234</v>
      </c>
      <c r="C263" s="97"/>
      <c r="D263" s="97"/>
      <c r="E263" s="97"/>
      <c r="F263" s="27">
        <v>-47433</v>
      </c>
      <c r="G263" s="27">
        <v>0</v>
      </c>
      <c r="H263" s="27">
        <v>-47433</v>
      </c>
    </row>
    <row r="264" spans="1:8" x14ac:dyDescent="0.3">
      <c r="B264" s="96" t="s">
        <v>235</v>
      </c>
      <c r="C264" s="97"/>
      <c r="D264" s="97"/>
      <c r="E264" s="97"/>
      <c r="F264" s="27">
        <v>0</v>
      </c>
      <c r="G264" s="27">
        <v>138</v>
      </c>
      <c r="H264" s="27">
        <v>-138</v>
      </c>
    </row>
    <row r="265" spans="1:8" x14ac:dyDescent="0.3">
      <c r="B265" s="100" t="s">
        <v>236</v>
      </c>
      <c r="C265" s="101"/>
      <c r="D265" s="101"/>
      <c r="E265" s="101"/>
      <c r="F265" s="27">
        <v>23807</v>
      </c>
      <c r="G265" s="27">
        <v>16</v>
      </c>
      <c r="H265" s="27">
        <v>23791</v>
      </c>
    </row>
    <row r="266" spans="1:8" x14ac:dyDescent="0.3">
      <c r="B266" s="119" t="s">
        <v>237</v>
      </c>
      <c r="C266" s="120"/>
      <c r="D266" s="120"/>
      <c r="E266" s="120"/>
      <c r="F266" s="27">
        <v>0</v>
      </c>
      <c r="G266" s="27">
        <v>0</v>
      </c>
      <c r="H266" s="27">
        <v>0</v>
      </c>
    </row>
    <row r="267" spans="1:8" x14ac:dyDescent="0.3">
      <c r="B267" s="96" t="s">
        <v>238</v>
      </c>
      <c r="C267" s="97"/>
      <c r="D267" s="97"/>
      <c r="E267" s="97"/>
      <c r="F267" s="27">
        <v>0</v>
      </c>
      <c r="G267" s="27">
        <v>0</v>
      </c>
      <c r="H267" s="27">
        <v>0</v>
      </c>
    </row>
    <row r="268" spans="1:8" x14ac:dyDescent="0.3">
      <c r="B268" s="96" t="s">
        <v>239</v>
      </c>
      <c r="C268" s="97"/>
      <c r="D268" s="97"/>
      <c r="E268" s="97"/>
      <c r="F268" s="27">
        <v>0</v>
      </c>
      <c r="G268" s="27">
        <v>0</v>
      </c>
      <c r="H268" s="27">
        <v>0</v>
      </c>
    </row>
    <row r="269" spans="1:8" x14ac:dyDescent="0.3">
      <c r="B269" s="119" t="s">
        <v>240</v>
      </c>
      <c r="C269" s="120"/>
      <c r="D269" s="120"/>
      <c r="E269" s="120"/>
      <c r="F269" s="27">
        <v>0</v>
      </c>
      <c r="G269" s="27">
        <v>0</v>
      </c>
      <c r="H269" s="27">
        <v>0</v>
      </c>
    </row>
    <row r="270" spans="1:8" x14ac:dyDescent="0.3">
      <c r="B270" s="96" t="s">
        <v>238</v>
      </c>
      <c r="C270" s="97"/>
      <c r="D270" s="97"/>
      <c r="E270" s="97"/>
      <c r="F270" s="27">
        <v>0</v>
      </c>
      <c r="G270" s="27">
        <v>0</v>
      </c>
      <c r="H270" s="27">
        <v>0</v>
      </c>
    </row>
    <row r="271" spans="1:8" x14ac:dyDescent="0.3">
      <c r="B271" s="96" t="s">
        <v>239</v>
      </c>
      <c r="C271" s="97"/>
      <c r="D271" s="97"/>
      <c r="E271" s="97"/>
      <c r="F271" s="27">
        <v>0</v>
      </c>
      <c r="G271" s="27">
        <v>0</v>
      </c>
      <c r="H271" s="27">
        <v>0</v>
      </c>
    </row>
    <row r="272" spans="1:8" x14ac:dyDescent="0.3">
      <c r="B272" s="96" t="s">
        <v>241</v>
      </c>
      <c r="C272" s="97"/>
      <c r="D272" s="97"/>
      <c r="E272" s="97"/>
      <c r="F272" s="27">
        <v>0</v>
      </c>
      <c r="G272" s="27">
        <v>0</v>
      </c>
      <c r="H272" s="27">
        <v>0</v>
      </c>
    </row>
    <row r="273" spans="2:8" x14ac:dyDescent="0.3">
      <c r="B273" s="119" t="s">
        <v>213</v>
      </c>
      <c r="C273" s="120"/>
      <c r="D273" s="120"/>
      <c r="E273" s="120"/>
      <c r="F273" s="27">
        <v>0</v>
      </c>
      <c r="G273" s="27">
        <v>0</v>
      </c>
      <c r="H273" s="27">
        <v>0</v>
      </c>
    </row>
    <row r="274" spans="2:8" x14ac:dyDescent="0.3">
      <c r="B274" s="96" t="s">
        <v>238</v>
      </c>
      <c r="C274" s="97"/>
      <c r="D274" s="97"/>
      <c r="E274" s="97"/>
      <c r="F274" s="27">
        <v>0</v>
      </c>
      <c r="G274" s="27">
        <v>0</v>
      </c>
      <c r="H274" s="27">
        <v>0</v>
      </c>
    </row>
    <row r="275" spans="2:8" x14ac:dyDescent="0.3">
      <c r="B275" s="96" t="s">
        <v>239</v>
      </c>
      <c r="C275" s="97"/>
      <c r="D275" s="97"/>
      <c r="E275" s="97"/>
      <c r="F275" s="27">
        <v>0</v>
      </c>
      <c r="G275" s="27">
        <v>0</v>
      </c>
      <c r="H275" s="27">
        <v>0</v>
      </c>
    </row>
    <row r="276" spans="2:8" x14ac:dyDescent="0.3">
      <c r="B276" s="119" t="s">
        <v>242</v>
      </c>
      <c r="C276" s="120"/>
      <c r="D276" s="120"/>
      <c r="E276" s="120"/>
      <c r="F276" s="27">
        <v>0</v>
      </c>
      <c r="G276" s="27">
        <v>0</v>
      </c>
      <c r="H276" s="27">
        <v>0</v>
      </c>
    </row>
    <row r="277" spans="2:8" x14ac:dyDescent="0.3">
      <c r="B277" s="96" t="s">
        <v>238</v>
      </c>
      <c r="C277" s="97"/>
      <c r="D277" s="97"/>
      <c r="E277" s="97"/>
      <c r="F277" s="27">
        <v>0</v>
      </c>
      <c r="G277" s="27">
        <v>0</v>
      </c>
      <c r="H277" s="27">
        <v>0</v>
      </c>
    </row>
    <row r="278" spans="2:8" x14ac:dyDescent="0.3">
      <c r="B278" s="96" t="s">
        <v>239</v>
      </c>
      <c r="C278" s="97"/>
      <c r="D278" s="97"/>
      <c r="E278" s="97"/>
      <c r="F278" s="27">
        <v>0</v>
      </c>
      <c r="G278" s="27">
        <v>0</v>
      </c>
      <c r="H278" s="27">
        <v>0</v>
      </c>
    </row>
    <row r="279" spans="2:8" x14ac:dyDescent="0.3">
      <c r="B279" s="96" t="s">
        <v>241</v>
      </c>
      <c r="C279" s="97"/>
      <c r="D279" s="97"/>
      <c r="E279" s="97"/>
      <c r="F279" s="27">
        <v>0</v>
      </c>
      <c r="G279" s="27">
        <v>0</v>
      </c>
      <c r="H279" s="27">
        <v>0</v>
      </c>
    </row>
    <row r="280" spans="2:8" x14ac:dyDescent="0.3">
      <c r="B280" s="119" t="s">
        <v>243</v>
      </c>
      <c r="C280" s="120"/>
      <c r="D280" s="120"/>
      <c r="E280" s="120"/>
      <c r="F280" s="27">
        <v>23807</v>
      </c>
      <c r="G280" s="27">
        <v>16</v>
      </c>
      <c r="H280" s="27">
        <v>23791</v>
      </c>
    </row>
    <row r="281" spans="2:8" x14ac:dyDescent="0.3">
      <c r="B281" s="96" t="s">
        <v>238</v>
      </c>
      <c r="C281" s="97"/>
      <c r="D281" s="97"/>
      <c r="E281" s="97"/>
      <c r="F281" s="27">
        <v>77143</v>
      </c>
      <c r="G281" s="27">
        <v>0</v>
      </c>
      <c r="H281" s="27">
        <v>77143</v>
      </c>
    </row>
    <row r="282" spans="2:8" x14ac:dyDescent="0.3">
      <c r="B282" s="96" t="s">
        <v>239</v>
      </c>
      <c r="C282" s="97"/>
      <c r="D282" s="97"/>
      <c r="E282" s="97"/>
      <c r="F282" s="27">
        <v>-53336</v>
      </c>
      <c r="G282" s="27">
        <v>16</v>
      </c>
      <c r="H282" s="27">
        <v>-53352</v>
      </c>
    </row>
    <row r="283" spans="2:8" x14ac:dyDescent="0.3">
      <c r="B283" s="96" t="s">
        <v>241</v>
      </c>
      <c r="C283" s="97"/>
      <c r="D283" s="97"/>
      <c r="E283" s="97"/>
      <c r="F283" s="27">
        <v>0</v>
      </c>
      <c r="G283" s="27">
        <v>0</v>
      </c>
      <c r="H283" s="27">
        <v>0</v>
      </c>
    </row>
    <row r="284" spans="2:8" x14ac:dyDescent="0.3">
      <c r="B284" s="100" t="s">
        <v>244</v>
      </c>
      <c r="C284" s="101"/>
      <c r="D284" s="101"/>
      <c r="E284" s="101"/>
      <c r="F284" s="27">
        <v>-320767</v>
      </c>
      <c r="G284" s="27">
        <v>93609</v>
      </c>
      <c r="H284" s="27">
        <v>-414376</v>
      </c>
    </row>
    <row r="285" spans="2:8" x14ac:dyDescent="0.3">
      <c r="B285" s="100" t="s">
        <v>245</v>
      </c>
      <c r="C285" s="101"/>
      <c r="D285" s="101"/>
      <c r="E285" s="101"/>
      <c r="F285" s="27">
        <v>0</v>
      </c>
      <c r="G285" s="27">
        <v>0</v>
      </c>
      <c r="H285" s="27">
        <v>0</v>
      </c>
    </row>
    <row r="286" spans="2:8" x14ac:dyDescent="0.3">
      <c r="B286" s="100" t="s">
        <v>246</v>
      </c>
      <c r="C286" s="101"/>
      <c r="D286" s="101"/>
      <c r="E286" s="101"/>
      <c r="F286" s="27">
        <v>-80344</v>
      </c>
      <c r="G286" s="27">
        <v>-80531</v>
      </c>
      <c r="H286" s="27">
        <v>187</v>
      </c>
    </row>
    <row r="287" spans="2:8" x14ac:dyDescent="0.3">
      <c r="B287" s="96" t="s">
        <v>224</v>
      </c>
      <c r="C287" s="97"/>
      <c r="D287" s="97"/>
      <c r="E287" s="97"/>
      <c r="F287" s="27">
        <v>0</v>
      </c>
      <c r="G287" s="27">
        <v>0</v>
      </c>
      <c r="H287" s="27">
        <v>0</v>
      </c>
    </row>
    <row r="288" spans="2:8" x14ac:dyDescent="0.3">
      <c r="B288" s="96" t="s">
        <v>247</v>
      </c>
      <c r="C288" s="97"/>
      <c r="D288" s="97"/>
      <c r="E288" s="97"/>
      <c r="F288" s="27">
        <v>0</v>
      </c>
      <c r="G288" s="27">
        <v>0</v>
      </c>
      <c r="H288" s="27">
        <v>0</v>
      </c>
    </row>
    <row r="289" spans="2:8" x14ac:dyDescent="0.3">
      <c r="B289" s="96" t="s">
        <v>248</v>
      </c>
      <c r="C289" s="97"/>
      <c r="D289" s="97"/>
      <c r="E289" s="97"/>
      <c r="F289" s="27">
        <v>0</v>
      </c>
      <c r="G289" s="27">
        <v>0</v>
      </c>
      <c r="H289" s="27">
        <v>0</v>
      </c>
    </row>
    <row r="290" spans="2:8" x14ac:dyDescent="0.3">
      <c r="B290" s="96" t="s">
        <v>230</v>
      </c>
      <c r="C290" s="97"/>
      <c r="D290" s="97"/>
      <c r="E290" s="97"/>
      <c r="F290" s="27">
        <v>-4953</v>
      </c>
      <c r="G290" s="27">
        <v>14874</v>
      </c>
      <c r="H290" s="27">
        <v>-19827</v>
      </c>
    </row>
    <row r="291" spans="2:8" x14ac:dyDescent="0.3">
      <c r="B291" s="96" t="s">
        <v>234</v>
      </c>
      <c r="C291" s="97"/>
      <c r="D291" s="97"/>
      <c r="E291" s="97"/>
      <c r="F291" s="27">
        <v>-4953</v>
      </c>
      <c r="G291" s="27">
        <v>8480</v>
      </c>
      <c r="H291" s="27">
        <v>-13433</v>
      </c>
    </row>
    <row r="292" spans="2:8" x14ac:dyDescent="0.3">
      <c r="B292" s="96" t="s">
        <v>235</v>
      </c>
      <c r="C292" s="97"/>
      <c r="D292" s="97"/>
      <c r="E292" s="97"/>
      <c r="F292" s="27">
        <v>0</v>
      </c>
      <c r="G292" s="27">
        <v>6394</v>
      </c>
      <c r="H292" s="27">
        <v>-6394</v>
      </c>
    </row>
    <row r="293" spans="2:8" x14ac:dyDescent="0.3">
      <c r="B293" s="96" t="s">
        <v>231</v>
      </c>
      <c r="C293" s="97"/>
      <c r="D293" s="97"/>
      <c r="E293" s="97"/>
      <c r="F293" s="27">
        <v>0</v>
      </c>
      <c r="G293" s="27">
        <v>0</v>
      </c>
      <c r="H293" s="27">
        <v>0</v>
      </c>
    </row>
    <row r="294" spans="2:8" x14ac:dyDescent="0.3">
      <c r="B294" s="96" t="s">
        <v>234</v>
      </c>
      <c r="C294" s="97"/>
      <c r="D294" s="97"/>
      <c r="E294" s="97"/>
      <c r="F294" s="27">
        <v>0</v>
      </c>
      <c r="G294" s="27">
        <v>0</v>
      </c>
      <c r="H294" s="27">
        <v>0</v>
      </c>
    </row>
    <row r="295" spans="2:8" x14ac:dyDescent="0.3">
      <c r="B295" s="96" t="s">
        <v>235</v>
      </c>
      <c r="C295" s="97"/>
      <c r="D295" s="97"/>
      <c r="E295" s="97"/>
      <c r="F295" s="27">
        <v>0</v>
      </c>
      <c r="G295" s="27">
        <v>0</v>
      </c>
      <c r="H295" s="27">
        <v>0</v>
      </c>
    </row>
    <row r="296" spans="2:8" x14ac:dyDescent="0.3">
      <c r="B296" s="96" t="s">
        <v>232</v>
      </c>
      <c r="C296" s="97"/>
      <c r="D296" s="97"/>
      <c r="E296" s="97"/>
      <c r="F296" s="27">
        <v>0</v>
      </c>
      <c r="G296" s="27">
        <v>0</v>
      </c>
      <c r="H296" s="27">
        <v>0</v>
      </c>
    </row>
    <row r="297" spans="2:8" x14ac:dyDescent="0.3">
      <c r="B297" s="96" t="s">
        <v>234</v>
      </c>
      <c r="C297" s="97"/>
      <c r="D297" s="97"/>
      <c r="E297" s="97"/>
      <c r="F297" s="27">
        <v>0</v>
      </c>
      <c r="G297" s="27">
        <v>0</v>
      </c>
      <c r="H297" s="27">
        <v>0</v>
      </c>
    </row>
    <row r="298" spans="2:8" x14ac:dyDescent="0.3">
      <c r="B298" s="96" t="s">
        <v>235</v>
      </c>
      <c r="C298" s="97"/>
      <c r="D298" s="97"/>
      <c r="E298" s="97"/>
      <c r="F298" s="27">
        <v>0</v>
      </c>
      <c r="G298" s="27">
        <v>0</v>
      </c>
      <c r="H298" s="27">
        <v>0</v>
      </c>
    </row>
    <row r="299" spans="2:8" x14ac:dyDescent="0.3">
      <c r="B299" s="96" t="s">
        <v>233</v>
      </c>
      <c r="C299" s="97"/>
      <c r="D299" s="97"/>
      <c r="E299" s="97"/>
      <c r="F299" s="27">
        <v>-75391</v>
      </c>
      <c r="G299" s="27">
        <v>-95405</v>
      </c>
      <c r="H299" s="27">
        <v>20014</v>
      </c>
    </row>
    <row r="300" spans="2:8" x14ac:dyDescent="0.3">
      <c r="B300" s="96" t="s">
        <v>234</v>
      </c>
      <c r="C300" s="97"/>
      <c r="D300" s="97"/>
      <c r="E300" s="97"/>
      <c r="F300" s="27">
        <v>-74304</v>
      </c>
      <c r="G300" s="27">
        <v>-95400</v>
      </c>
      <c r="H300" s="27">
        <v>21096</v>
      </c>
    </row>
    <row r="301" spans="2:8" x14ac:dyDescent="0.3">
      <c r="B301" s="96" t="s">
        <v>235</v>
      </c>
      <c r="C301" s="97"/>
      <c r="D301" s="97"/>
      <c r="E301" s="97"/>
      <c r="F301" s="27">
        <v>-1087</v>
      </c>
      <c r="G301" s="27">
        <v>-5</v>
      </c>
      <c r="H301" s="27">
        <v>-1082</v>
      </c>
    </row>
    <row r="302" spans="2:8" x14ac:dyDescent="0.3">
      <c r="B302" s="100" t="s">
        <v>249</v>
      </c>
      <c r="C302" s="101"/>
      <c r="D302" s="101"/>
      <c r="E302" s="101"/>
      <c r="F302" s="27">
        <v>29367</v>
      </c>
      <c r="G302" s="27">
        <v>-5867</v>
      </c>
      <c r="H302" s="27">
        <v>35234</v>
      </c>
    </row>
    <row r="303" spans="2:8" x14ac:dyDescent="0.3">
      <c r="B303" s="96" t="s">
        <v>224</v>
      </c>
      <c r="C303" s="97"/>
      <c r="D303" s="97"/>
      <c r="E303" s="97"/>
      <c r="F303" s="27">
        <v>0</v>
      </c>
      <c r="G303" s="27">
        <v>0</v>
      </c>
      <c r="H303" s="27">
        <v>0</v>
      </c>
    </row>
    <row r="304" spans="2:8" x14ac:dyDescent="0.3">
      <c r="B304" s="96" t="s">
        <v>247</v>
      </c>
      <c r="C304" s="97"/>
      <c r="D304" s="97"/>
      <c r="E304" s="97"/>
      <c r="F304" s="27">
        <v>0</v>
      </c>
      <c r="G304" s="27">
        <v>0</v>
      </c>
      <c r="H304" s="27">
        <v>0</v>
      </c>
    </row>
    <row r="305" spans="2:8" x14ac:dyDescent="0.3">
      <c r="B305" s="96" t="s">
        <v>248</v>
      </c>
      <c r="C305" s="97"/>
      <c r="D305" s="97"/>
      <c r="E305" s="97"/>
      <c r="F305" s="27">
        <v>0</v>
      </c>
      <c r="G305" s="27">
        <v>0</v>
      </c>
      <c r="H305" s="27">
        <v>0</v>
      </c>
    </row>
    <row r="306" spans="2:8" x14ac:dyDescent="0.3">
      <c r="B306" s="96" t="s">
        <v>230</v>
      </c>
      <c r="C306" s="97"/>
      <c r="D306" s="97"/>
      <c r="E306" s="97"/>
      <c r="F306" s="27">
        <v>-338</v>
      </c>
      <c r="G306" s="27">
        <v>0</v>
      </c>
      <c r="H306" s="27">
        <v>-338</v>
      </c>
    </row>
    <row r="307" spans="2:8" x14ac:dyDescent="0.3">
      <c r="B307" s="96" t="s">
        <v>234</v>
      </c>
      <c r="C307" s="97"/>
      <c r="D307" s="97"/>
      <c r="E307" s="97"/>
      <c r="F307" s="27">
        <v>-338</v>
      </c>
      <c r="G307" s="27">
        <v>0</v>
      </c>
      <c r="H307" s="27">
        <v>-338</v>
      </c>
    </row>
    <row r="308" spans="2:8" x14ac:dyDescent="0.3">
      <c r="B308" s="96" t="s">
        <v>235</v>
      </c>
      <c r="C308" s="97"/>
      <c r="D308" s="97"/>
      <c r="E308" s="97"/>
      <c r="F308" s="27">
        <v>0</v>
      </c>
      <c r="G308" s="27">
        <v>0</v>
      </c>
      <c r="H308" s="27">
        <v>0</v>
      </c>
    </row>
    <row r="309" spans="2:8" x14ac:dyDescent="0.3">
      <c r="B309" s="96" t="s">
        <v>231</v>
      </c>
      <c r="C309" s="97"/>
      <c r="D309" s="97"/>
      <c r="E309" s="97"/>
      <c r="F309" s="27">
        <v>0</v>
      </c>
      <c r="G309" s="27">
        <v>47628</v>
      </c>
      <c r="H309" s="27">
        <v>-47628</v>
      </c>
    </row>
    <row r="310" spans="2:8" x14ac:dyDescent="0.3">
      <c r="B310" s="96" t="s">
        <v>234</v>
      </c>
      <c r="C310" s="97"/>
      <c r="D310" s="97"/>
      <c r="E310" s="97"/>
      <c r="F310" s="27">
        <v>0</v>
      </c>
      <c r="G310" s="27">
        <v>0</v>
      </c>
      <c r="H310" s="27">
        <v>0</v>
      </c>
    </row>
    <row r="311" spans="2:8" x14ac:dyDescent="0.3">
      <c r="B311" s="96" t="s">
        <v>235</v>
      </c>
      <c r="C311" s="97"/>
      <c r="D311" s="97"/>
      <c r="E311" s="97"/>
      <c r="F311" s="27">
        <v>0</v>
      </c>
      <c r="G311" s="27">
        <v>47628</v>
      </c>
      <c r="H311" s="27">
        <v>-47628</v>
      </c>
    </row>
    <row r="312" spans="2:8" x14ac:dyDescent="0.3">
      <c r="B312" s="96" t="s">
        <v>232</v>
      </c>
      <c r="C312" s="97"/>
      <c r="D312" s="97"/>
      <c r="E312" s="97"/>
      <c r="F312" s="27">
        <v>0</v>
      </c>
      <c r="G312" s="27">
        <v>0</v>
      </c>
      <c r="H312" s="27">
        <v>0</v>
      </c>
    </row>
    <row r="313" spans="2:8" x14ac:dyDescent="0.3">
      <c r="B313" s="96" t="s">
        <v>234</v>
      </c>
      <c r="C313" s="97"/>
      <c r="D313" s="97"/>
      <c r="E313" s="97"/>
      <c r="F313" s="27">
        <v>0</v>
      </c>
      <c r="G313" s="27">
        <v>0</v>
      </c>
      <c r="H313" s="27">
        <v>0</v>
      </c>
    </row>
    <row r="314" spans="2:8" x14ac:dyDescent="0.3">
      <c r="B314" s="96" t="s">
        <v>235</v>
      </c>
      <c r="C314" s="97"/>
      <c r="D314" s="97"/>
      <c r="E314" s="97"/>
      <c r="F314" s="27">
        <v>0</v>
      </c>
      <c r="G314" s="27">
        <v>0</v>
      </c>
      <c r="H314" s="27">
        <v>0</v>
      </c>
    </row>
    <row r="315" spans="2:8" x14ac:dyDescent="0.3">
      <c r="B315" s="96" t="s">
        <v>233</v>
      </c>
      <c r="C315" s="97"/>
      <c r="D315" s="97"/>
      <c r="E315" s="97"/>
      <c r="F315" s="27">
        <v>29705</v>
      </c>
      <c r="G315" s="27">
        <v>-53495</v>
      </c>
      <c r="H315" s="27">
        <v>83200</v>
      </c>
    </row>
    <row r="316" spans="2:8" x14ac:dyDescent="0.3">
      <c r="B316" s="96" t="s">
        <v>234</v>
      </c>
      <c r="C316" s="97"/>
      <c r="D316" s="97"/>
      <c r="E316" s="97"/>
      <c r="F316" s="27">
        <v>22886</v>
      </c>
      <c r="G316" s="27">
        <v>-15</v>
      </c>
      <c r="H316" s="27">
        <v>22901</v>
      </c>
    </row>
    <row r="317" spans="2:8" x14ac:dyDescent="0.3">
      <c r="B317" s="96" t="s">
        <v>235</v>
      </c>
      <c r="C317" s="97"/>
      <c r="D317" s="97"/>
      <c r="E317" s="97"/>
      <c r="F317" s="27">
        <v>6819</v>
      </c>
      <c r="G317" s="27">
        <v>-53480</v>
      </c>
      <c r="H317" s="27">
        <v>60299</v>
      </c>
    </row>
    <row r="318" spans="2:8" x14ac:dyDescent="0.3">
      <c r="B318" s="100" t="s">
        <v>250</v>
      </c>
      <c r="C318" s="101"/>
      <c r="D318" s="101"/>
      <c r="E318" s="101"/>
      <c r="F318" s="27">
        <v>0</v>
      </c>
      <c r="G318" s="27">
        <v>0</v>
      </c>
      <c r="H318" s="27">
        <v>0</v>
      </c>
    </row>
    <row r="319" spans="2:8" x14ac:dyDescent="0.3">
      <c r="B319" s="119" t="s">
        <v>251</v>
      </c>
      <c r="C319" s="120"/>
      <c r="D319" s="120"/>
      <c r="E319" s="120"/>
      <c r="F319" s="27">
        <v>0</v>
      </c>
      <c r="G319" s="27">
        <v>0</v>
      </c>
      <c r="H319" s="27">
        <v>0</v>
      </c>
    </row>
    <row r="320" spans="2:8" x14ac:dyDescent="0.3">
      <c r="B320" s="96" t="s">
        <v>177</v>
      </c>
      <c r="C320" s="97"/>
      <c r="D320" s="97"/>
      <c r="E320" s="97"/>
      <c r="F320" s="27">
        <v>0</v>
      </c>
      <c r="G320" s="27">
        <v>0</v>
      </c>
      <c r="H320" s="27">
        <v>0</v>
      </c>
    </row>
    <row r="321" spans="2:8" x14ac:dyDescent="0.3">
      <c r="B321" s="96" t="s">
        <v>252</v>
      </c>
      <c r="C321" s="97"/>
      <c r="D321" s="97"/>
      <c r="E321" s="97"/>
      <c r="F321" s="27">
        <v>0</v>
      </c>
      <c r="G321" s="27">
        <v>0</v>
      </c>
      <c r="H321" s="27">
        <v>0</v>
      </c>
    </row>
    <row r="322" spans="2:8" x14ac:dyDescent="0.3">
      <c r="B322" s="96" t="s">
        <v>179</v>
      </c>
      <c r="C322" s="97"/>
      <c r="D322" s="97"/>
      <c r="E322" s="97"/>
      <c r="F322" s="27">
        <v>0</v>
      </c>
      <c r="G322" s="27">
        <v>0</v>
      </c>
      <c r="H322" s="27">
        <v>0</v>
      </c>
    </row>
    <row r="323" spans="2:8" x14ac:dyDescent="0.3">
      <c r="B323" s="96" t="s">
        <v>180</v>
      </c>
      <c r="C323" s="97"/>
      <c r="D323" s="97"/>
      <c r="E323" s="97"/>
      <c r="F323" s="27">
        <v>0</v>
      </c>
      <c r="G323" s="27">
        <v>0</v>
      </c>
      <c r="H323" s="27">
        <v>0</v>
      </c>
    </row>
    <row r="324" spans="2:8" x14ac:dyDescent="0.3">
      <c r="B324" s="96" t="s">
        <v>181</v>
      </c>
      <c r="C324" s="97"/>
      <c r="D324" s="97"/>
      <c r="E324" s="97"/>
      <c r="F324" s="27">
        <v>0</v>
      </c>
      <c r="G324" s="27">
        <v>0</v>
      </c>
      <c r="H324" s="27">
        <v>0</v>
      </c>
    </row>
    <row r="325" spans="2:8" x14ac:dyDescent="0.3">
      <c r="B325" s="119" t="s">
        <v>253</v>
      </c>
      <c r="C325" s="120"/>
      <c r="D325" s="120"/>
      <c r="E325" s="120"/>
      <c r="F325" s="27">
        <v>0</v>
      </c>
      <c r="G325" s="27">
        <v>0</v>
      </c>
      <c r="H325" s="27">
        <v>0</v>
      </c>
    </row>
    <row r="326" spans="2:8" x14ac:dyDescent="0.3">
      <c r="B326" s="96" t="s">
        <v>177</v>
      </c>
      <c r="C326" s="97"/>
      <c r="D326" s="97"/>
      <c r="E326" s="97"/>
      <c r="F326" s="27">
        <v>0</v>
      </c>
      <c r="G326" s="27">
        <v>0</v>
      </c>
      <c r="H326" s="27">
        <v>0</v>
      </c>
    </row>
    <row r="327" spans="2:8" x14ac:dyDescent="0.3">
      <c r="B327" s="96" t="s">
        <v>252</v>
      </c>
      <c r="C327" s="97"/>
      <c r="D327" s="97"/>
      <c r="E327" s="97"/>
      <c r="F327" s="27">
        <v>0</v>
      </c>
      <c r="G327" s="27">
        <v>0</v>
      </c>
      <c r="H327" s="27">
        <v>0</v>
      </c>
    </row>
    <row r="328" spans="2:8" x14ac:dyDescent="0.3">
      <c r="B328" s="96" t="s">
        <v>254</v>
      </c>
      <c r="C328" s="97"/>
      <c r="D328" s="97"/>
      <c r="E328" s="97"/>
      <c r="F328" s="27">
        <v>0</v>
      </c>
      <c r="G328" s="27">
        <v>0</v>
      </c>
      <c r="H328" s="27">
        <v>0</v>
      </c>
    </row>
    <row r="329" spans="2:8" x14ac:dyDescent="0.3">
      <c r="B329" s="96" t="s">
        <v>180</v>
      </c>
      <c r="C329" s="97"/>
      <c r="D329" s="97"/>
      <c r="E329" s="97"/>
      <c r="F329" s="27">
        <v>0</v>
      </c>
      <c r="G329" s="27">
        <v>0</v>
      </c>
      <c r="H329" s="27">
        <v>0</v>
      </c>
    </row>
    <row r="330" spans="2:8" x14ac:dyDescent="0.3">
      <c r="B330" s="96" t="s">
        <v>181</v>
      </c>
      <c r="C330" s="97"/>
      <c r="D330" s="97"/>
      <c r="E330" s="97"/>
      <c r="F330" s="27">
        <v>0</v>
      </c>
      <c r="G330" s="27">
        <v>0</v>
      </c>
      <c r="H330" s="27">
        <v>0</v>
      </c>
    </row>
    <row r="331" spans="2:8" x14ac:dyDescent="0.3">
      <c r="B331" s="119" t="s">
        <v>255</v>
      </c>
      <c r="C331" s="120"/>
      <c r="D331" s="120"/>
      <c r="E331" s="120"/>
      <c r="F331" s="27">
        <v>0</v>
      </c>
      <c r="G331" s="27">
        <v>0</v>
      </c>
      <c r="H331" s="27">
        <v>0</v>
      </c>
    </row>
    <row r="332" spans="2:8" x14ac:dyDescent="0.3">
      <c r="B332" s="96" t="s">
        <v>177</v>
      </c>
      <c r="C332" s="97"/>
      <c r="D332" s="97"/>
      <c r="E332" s="97"/>
      <c r="F332" s="27">
        <v>0</v>
      </c>
      <c r="G332" s="27">
        <v>0</v>
      </c>
      <c r="H332" s="27">
        <v>0</v>
      </c>
    </row>
    <row r="333" spans="2:8" x14ac:dyDescent="0.3">
      <c r="B333" s="96" t="s">
        <v>252</v>
      </c>
      <c r="C333" s="97"/>
      <c r="D333" s="97"/>
      <c r="E333" s="97"/>
      <c r="F333" s="27">
        <v>0</v>
      </c>
      <c r="G333" s="27">
        <v>0</v>
      </c>
      <c r="H333" s="27">
        <v>0</v>
      </c>
    </row>
    <row r="334" spans="2:8" x14ac:dyDescent="0.3">
      <c r="B334" s="96" t="s">
        <v>179</v>
      </c>
      <c r="C334" s="97"/>
      <c r="D334" s="97"/>
      <c r="E334" s="97"/>
      <c r="F334" s="27">
        <v>0</v>
      </c>
      <c r="G334" s="27">
        <v>0</v>
      </c>
      <c r="H334" s="27">
        <v>0</v>
      </c>
    </row>
    <row r="335" spans="2:8" x14ac:dyDescent="0.3">
      <c r="B335" s="96" t="s">
        <v>180</v>
      </c>
      <c r="C335" s="97"/>
      <c r="D335" s="97"/>
      <c r="E335" s="97"/>
      <c r="F335" s="27">
        <v>0</v>
      </c>
      <c r="G335" s="27">
        <v>0</v>
      </c>
      <c r="H335" s="27">
        <v>0</v>
      </c>
    </row>
    <row r="336" spans="2:8" x14ac:dyDescent="0.3">
      <c r="B336" s="96" t="s">
        <v>181</v>
      </c>
      <c r="C336" s="97"/>
      <c r="D336" s="97"/>
      <c r="E336" s="97"/>
      <c r="F336" s="27">
        <v>0</v>
      </c>
      <c r="G336" s="27">
        <v>0</v>
      </c>
      <c r="H336" s="27">
        <v>0</v>
      </c>
    </row>
    <row r="337" spans="2:8" x14ac:dyDescent="0.3">
      <c r="B337" s="119" t="s">
        <v>256</v>
      </c>
      <c r="C337" s="120"/>
      <c r="D337" s="120"/>
      <c r="E337" s="120"/>
      <c r="F337" s="27">
        <v>0</v>
      </c>
      <c r="G337" s="27">
        <v>0</v>
      </c>
      <c r="H337" s="27">
        <v>0</v>
      </c>
    </row>
    <row r="338" spans="2:8" x14ac:dyDescent="0.3">
      <c r="B338" s="96" t="s">
        <v>177</v>
      </c>
      <c r="C338" s="97"/>
      <c r="D338" s="97"/>
      <c r="E338" s="97"/>
      <c r="F338" s="27">
        <v>0</v>
      </c>
      <c r="G338" s="27">
        <v>0</v>
      </c>
      <c r="H338" s="27">
        <v>0</v>
      </c>
    </row>
    <row r="339" spans="2:8" x14ac:dyDescent="0.3">
      <c r="B339" s="96" t="s">
        <v>252</v>
      </c>
      <c r="C339" s="97"/>
      <c r="D339" s="97"/>
      <c r="E339" s="97"/>
      <c r="F339" s="27">
        <v>0</v>
      </c>
      <c r="G339" s="27">
        <v>0</v>
      </c>
      <c r="H339" s="27">
        <v>0</v>
      </c>
    </row>
    <row r="340" spans="2:8" x14ac:dyDescent="0.3">
      <c r="B340" s="96" t="s">
        <v>179</v>
      </c>
      <c r="C340" s="97"/>
      <c r="D340" s="97"/>
      <c r="E340" s="97"/>
      <c r="F340" s="27">
        <v>0</v>
      </c>
      <c r="G340" s="27">
        <v>0</v>
      </c>
      <c r="H340" s="27">
        <v>0</v>
      </c>
    </row>
    <row r="341" spans="2:8" x14ac:dyDescent="0.3">
      <c r="B341" s="96" t="s">
        <v>180</v>
      </c>
      <c r="C341" s="97"/>
      <c r="D341" s="97"/>
      <c r="E341" s="97"/>
      <c r="F341" s="27">
        <v>0</v>
      </c>
      <c r="G341" s="27">
        <v>0</v>
      </c>
      <c r="H341" s="27">
        <v>0</v>
      </c>
    </row>
    <row r="342" spans="2:8" x14ac:dyDescent="0.3">
      <c r="B342" s="96" t="s">
        <v>181</v>
      </c>
      <c r="C342" s="97"/>
      <c r="D342" s="97"/>
      <c r="E342" s="97"/>
      <c r="F342" s="27">
        <v>0</v>
      </c>
      <c r="G342" s="27">
        <v>0</v>
      </c>
      <c r="H342" s="27">
        <v>0</v>
      </c>
    </row>
    <row r="343" spans="2:8" x14ac:dyDescent="0.3">
      <c r="B343" s="119" t="s">
        <v>257</v>
      </c>
      <c r="C343" s="120"/>
      <c r="D343" s="120"/>
      <c r="E343" s="120"/>
      <c r="F343" s="27">
        <v>0</v>
      </c>
      <c r="G343" s="27">
        <v>0</v>
      </c>
      <c r="H343" s="27">
        <v>0</v>
      </c>
    </row>
    <row r="344" spans="2:8" x14ac:dyDescent="0.3">
      <c r="B344" s="96" t="s">
        <v>177</v>
      </c>
      <c r="C344" s="97"/>
      <c r="D344" s="97"/>
      <c r="E344" s="97"/>
      <c r="F344" s="27">
        <v>0</v>
      </c>
      <c r="G344" s="27">
        <v>0</v>
      </c>
      <c r="H344" s="27">
        <v>0</v>
      </c>
    </row>
    <row r="345" spans="2:8" x14ac:dyDescent="0.3">
      <c r="B345" s="96" t="s">
        <v>252</v>
      </c>
      <c r="C345" s="97"/>
      <c r="D345" s="97"/>
      <c r="E345" s="97"/>
      <c r="F345" s="27">
        <v>0</v>
      </c>
      <c r="G345" s="27">
        <v>0</v>
      </c>
      <c r="H345" s="27">
        <v>0</v>
      </c>
    </row>
    <row r="346" spans="2:8" x14ac:dyDescent="0.3">
      <c r="B346" s="96" t="s">
        <v>179</v>
      </c>
      <c r="C346" s="97"/>
      <c r="D346" s="97"/>
      <c r="E346" s="97"/>
      <c r="F346" s="27">
        <v>0</v>
      </c>
      <c r="G346" s="27">
        <v>0</v>
      </c>
      <c r="H346" s="27">
        <v>0</v>
      </c>
    </row>
    <row r="347" spans="2:8" x14ac:dyDescent="0.3">
      <c r="B347" s="96" t="s">
        <v>180</v>
      </c>
      <c r="C347" s="97"/>
      <c r="D347" s="97"/>
      <c r="E347" s="97"/>
      <c r="F347" s="27">
        <v>0</v>
      </c>
      <c r="G347" s="27">
        <v>0</v>
      </c>
      <c r="H347" s="27">
        <v>0</v>
      </c>
    </row>
    <row r="348" spans="2:8" x14ac:dyDescent="0.3">
      <c r="B348" s="96" t="s">
        <v>181</v>
      </c>
      <c r="C348" s="97"/>
      <c r="D348" s="97"/>
      <c r="E348" s="97"/>
      <c r="F348" s="27">
        <v>0</v>
      </c>
      <c r="G348" s="27">
        <v>0</v>
      </c>
      <c r="H348" s="27">
        <v>0</v>
      </c>
    </row>
    <row r="349" spans="2:8" x14ac:dyDescent="0.3">
      <c r="B349" s="119" t="s">
        <v>258</v>
      </c>
      <c r="C349" s="120"/>
      <c r="D349" s="120"/>
      <c r="E349" s="120"/>
      <c r="F349" s="27">
        <v>0</v>
      </c>
      <c r="G349" s="27">
        <v>0</v>
      </c>
      <c r="H349" s="27">
        <v>0</v>
      </c>
    </row>
    <row r="350" spans="2:8" x14ac:dyDescent="0.3">
      <c r="B350" s="96" t="s">
        <v>177</v>
      </c>
      <c r="C350" s="97"/>
      <c r="D350" s="97"/>
      <c r="E350" s="97"/>
      <c r="F350" s="27">
        <v>0</v>
      </c>
      <c r="G350" s="27">
        <v>0</v>
      </c>
      <c r="H350" s="27">
        <v>0</v>
      </c>
    </row>
    <row r="351" spans="2:8" x14ac:dyDescent="0.3">
      <c r="B351" s="96" t="s">
        <v>252</v>
      </c>
      <c r="C351" s="97"/>
      <c r="D351" s="97"/>
      <c r="E351" s="97"/>
      <c r="F351" s="27">
        <v>0</v>
      </c>
      <c r="G351" s="27">
        <v>0</v>
      </c>
      <c r="H351" s="27">
        <v>0</v>
      </c>
    </row>
    <row r="352" spans="2:8" x14ac:dyDescent="0.3">
      <c r="B352" s="96" t="s">
        <v>179</v>
      </c>
      <c r="C352" s="97"/>
      <c r="D352" s="97"/>
      <c r="E352" s="97"/>
      <c r="F352" s="27">
        <v>0</v>
      </c>
      <c r="G352" s="27">
        <v>0</v>
      </c>
      <c r="H352" s="27">
        <v>0</v>
      </c>
    </row>
    <row r="353" spans="2:8" x14ac:dyDescent="0.3">
      <c r="B353" s="96" t="s">
        <v>180</v>
      </c>
      <c r="C353" s="97"/>
      <c r="D353" s="97"/>
      <c r="E353" s="97"/>
      <c r="F353" s="27">
        <v>0</v>
      </c>
      <c r="G353" s="27">
        <v>0</v>
      </c>
      <c r="H353" s="27">
        <v>0</v>
      </c>
    </row>
    <row r="354" spans="2:8" x14ac:dyDescent="0.3">
      <c r="B354" s="96" t="s">
        <v>181</v>
      </c>
      <c r="C354" s="97"/>
      <c r="D354" s="97"/>
      <c r="E354" s="97"/>
      <c r="F354" s="27">
        <v>0</v>
      </c>
      <c r="G354" s="27">
        <v>0</v>
      </c>
      <c r="H354" s="27">
        <v>0</v>
      </c>
    </row>
    <row r="355" spans="2:8" x14ac:dyDescent="0.3">
      <c r="B355" s="100" t="s">
        <v>259</v>
      </c>
      <c r="C355" s="101"/>
      <c r="D355" s="101"/>
      <c r="E355" s="101"/>
      <c r="F355" s="27">
        <v>-124131</v>
      </c>
      <c r="G355" s="27">
        <v>240296</v>
      </c>
      <c r="H355" s="27">
        <v>-364427</v>
      </c>
    </row>
    <row r="356" spans="2:8" x14ac:dyDescent="0.3">
      <c r="B356" s="96" t="s">
        <v>224</v>
      </c>
      <c r="C356" s="97"/>
      <c r="D356" s="97"/>
      <c r="E356" s="97"/>
      <c r="F356" s="27">
        <v>0</v>
      </c>
      <c r="G356" s="27">
        <v>0</v>
      </c>
      <c r="H356" s="27">
        <v>0</v>
      </c>
    </row>
    <row r="357" spans="2:8" x14ac:dyDescent="0.3">
      <c r="B357" s="96" t="s">
        <v>234</v>
      </c>
      <c r="C357" s="97"/>
      <c r="D357" s="97"/>
      <c r="E357" s="97"/>
      <c r="F357" s="27">
        <v>0</v>
      </c>
      <c r="G357" s="27">
        <v>0</v>
      </c>
      <c r="H357" s="27">
        <v>0</v>
      </c>
    </row>
    <row r="358" spans="2:8" x14ac:dyDescent="0.3">
      <c r="B358" s="96" t="s">
        <v>235</v>
      </c>
      <c r="C358" s="97"/>
      <c r="D358" s="97"/>
      <c r="E358" s="97"/>
      <c r="F358" s="27">
        <v>0</v>
      </c>
      <c r="G358" s="27">
        <v>0</v>
      </c>
      <c r="H358" s="27">
        <v>0</v>
      </c>
    </row>
    <row r="359" spans="2:8" x14ac:dyDescent="0.3">
      <c r="B359" s="96" t="s">
        <v>230</v>
      </c>
      <c r="C359" s="97"/>
      <c r="D359" s="97"/>
      <c r="E359" s="97"/>
      <c r="F359" s="27">
        <v>0</v>
      </c>
      <c r="G359" s="27">
        <v>0</v>
      </c>
      <c r="H359" s="27">
        <v>0</v>
      </c>
    </row>
    <row r="360" spans="2:8" x14ac:dyDescent="0.3">
      <c r="B360" s="96" t="s">
        <v>234</v>
      </c>
      <c r="C360" s="97"/>
      <c r="D360" s="97"/>
      <c r="E360" s="97"/>
      <c r="F360" s="27">
        <v>0</v>
      </c>
      <c r="G360" s="27">
        <v>0</v>
      </c>
      <c r="H360" s="27">
        <v>0</v>
      </c>
    </row>
    <row r="361" spans="2:8" x14ac:dyDescent="0.3">
      <c r="B361" s="96" t="s">
        <v>235</v>
      </c>
      <c r="C361" s="97"/>
      <c r="D361" s="97"/>
      <c r="E361" s="97"/>
      <c r="F361" s="27">
        <v>0</v>
      </c>
      <c r="G361" s="27">
        <v>0</v>
      </c>
      <c r="H361" s="27">
        <v>0</v>
      </c>
    </row>
    <row r="362" spans="2:8" x14ac:dyDescent="0.3">
      <c r="B362" s="96" t="s">
        <v>231</v>
      </c>
      <c r="C362" s="97"/>
      <c r="D362" s="97"/>
      <c r="E362" s="97"/>
      <c r="F362" s="27">
        <v>0</v>
      </c>
      <c r="G362" s="27">
        <v>0</v>
      </c>
      <c r="H362" s="27">
        <v>0</v>
      </c>
    </row>
    <row r="363" spans="2:8" x14ac:dyDescent="0.3">
      <c r="B363" s="96" t="s">
        <v>234</v>
      </c>
      <c r="C363" s="97"/>
      <c r="D363" s="97"/>
      <c r="E363" s="97"/>
      <c r="F363" s="27">
        <v>0</v>
      </c>
      <c r="G363" s="27">
        <v>0</v>
      </c>
      <c r="H363" s="27">
        <v>0</v>
      </c>
    </row>
    <row r="364" spans="2:8" x14ac:dyDescent="0.3">
      <c r="B364" s="96" t="s">
        <v>235</v>
      </c>
      <c r="C364" s="97"/>
      <c r="D364" s="97"/>
      <c r="E364" s="97"/>
      <c r="F364" s="27">
        <v>0</v>
      </c>
      <c r="G364" s="27">
        <v>0</v>
      </c>
      <c r="H364" s="27">
        <v>0</v>
      </c>
    </row>
    <row r="365" spans="2:8" x14ac:dyDescent="0.3">
      <c r="B365" s="96" t="s">
        <v>232</v>
      </c>
      <c r="C365" s="97"/>
      <c r="D365" s="97"/>
      <c r="E365" s="97"/>
      <c r="F365" s="27">
        <v>138</v>
      </c>
      <c r="G365" s="27">
        <v>-19</v>
      </c>
      <c r="H365" s="27">
        <v>157</v>
      </c>
    </row>
    <row r="366" spans="2:8" x14ac:dyDescent="0.3">
      <c r="B366" s="96" t="s">
        <v>234</v>
      </c>
      <c r="C366" s="97"/>
      <c r="D366" s="97"/>
      <c r="E366" s="97"/>
      <c r="F366" s="27">
        <v>138</v>
      </c>
      <c r="G366" s="27">
        <v>-19</v>
      </c>
      <c r="H366" s="27">
        <v>157</v>
      </c>
    </row>
    <row r="367" spans="2:8" x14ac:dyDescent="0.3">
      <c r="B367" s="96" t="s">
        <v>235</v>
      </c>
      <c r="C367" s="97"/>
      <c r="D367" s="97"/>
      <c r="E367" s="97"/>
      <c r="F367" s="27">
        <v>0</v>
      </c>
      <c r="G367" s="27">
        <v>0</v>
      </c>
      <c r="H367" s="27">
        <v>0</v>
      </c>
    </row>
    <row r="368" spans="2:8" x14ac:dyDescent="0.3">
      <c r="B368" s="96" t="s">
        <v>233</v>
      </c>
      <c r="C368" s="97"/>
      <c r="D368" s="97"/>
      <c r="E368" s="97"/>
      <c r="F368" s="27">
        <v>-124269</v>
      </c>
      <c r="G368" s="27">
        <v>240315</v>
      </c>
      <c r="H368" s="27">
        <v>-364584</v>
      </c>
    </row>
    <row r="369" spans="2:8" x14ac:dyDescent="0.3">
      <c r="B369" s="96" t="s">
        <v>234</v>
      </c>
      <c r="C369" s="97"/>
      <c r="D369" s="97"/>
      <c r="E369" s="97"/>
      <c r="F369" s="27">
        <v>-10293</v>
      </c>
      <c r="G369" s="27">
        <v>202564</v>
      </c>
      <c r="H369" s="27">
        <v>-212857</v>
      </c>
    </row>
    <row r="370" spans="2:8" x14ac:dyDescent="0.3">
      <c r="B370" s="96" t="s">
        <v>235</v>
      </c>
      <c r="C370" s="97"/>
      <c r="D370" s="97"/>
      <c r="E370" s="97"/>
      <c r="F370" s="27">
        <v>-113976</v>
      </c>
      <c r="G370" s="27">
        <v>37751</v>
      </c>
      <c r="H370" s="27">
        <v>-151727</v>
      </c>
    </row>
    <row r="371" spans="2:8" x14ac:dyDescent="0.3">
      <c r="B371" s="100" t="s">
        <v>260</v>
      </c>
      <c r="C371" s="101"/>
      <c r="D371" s="101"/>
      <c r="E371" s="101"/>
      <c r="F371" s="27">
        <v>-145659</v>
      </c>
      <c r="G371" s="27">
        <v>-60289</v>
      </c>
      <c r="H371" s="27">
        <v>-85370</v>
      </c>
    </row>
    <row r="372" spans="2:8" x14ac:dyDescent="0.3">
      <c r="B372" s="96" t="s">
        <v>224</v>
      </c>
      <c r="C372" s="97"/>
      <c r="D372" s="97"/>
      <c r="E372" s="97"/>
      <c r="F372" s="27">
        <v>0</v>
      </c>
      <c r="G372" s="27">
        <v>0</v>
      </c>
      <c r="H372" s="27">
        <v>0</v>
      </c>
    </row>
    <row r="373" spans="2:8" x14ac:dyDescent="0.3">
      <c r="B373" s="96" t="s">
        <v>234</v>
      </c>
      <c r="C373" s="97"/>
      <c r="D373" s="97"/>
      <c r="E373" s="97"/>
      <c r="F373" s="27">
        <v>0</v>
      </c>
      <c r="G373" s="27">
        <v>0</v>
      </c>
      <c r="H373" s="27">
        <v>0</v>
      </c>
    </row>
    <row r="374" spans="2:8" x14ac:dyDescent="0.3">
      <c r="B374" s="96" t="s">
        <v>235</v>
      </c>
      <c r="C374" s="97"/>
      <c r="D374" s="97"/>
      <c r="E374" s="97"/>
      <c r="F374" s="27">
        <v>0</v>
      </c>
      <c r="G374" s="27">
        <v>0</v>
      </c>
      <c r="H374" s="27">
        <v>0</v>
      </c>
    </row>
    <row r="375" spans="2:8" x14ac:dyDescent="0.3">
      <c r="B375" s="96" t="s">
        <v>230</v>
      </c>
      <c r="C375" s="97"/>
      <c r="D375" s="97"/>
      <c r="E375" s="97"/>
      <c r="F375" s="27">
        <v>113</v>
      </c>
      <c r="G375" s="27">
        <v>39</v>
      </c>
      <c r="H375" s="27">
        <v>74</v>
      </c>
    </row>
    <row r="376" spans="2:8" x14ac:dyDescent="0.3">
      <c r="B376" s="96" t="s">
        <v>234</v>
      </c>
      <c r="C376" s="97"/>
      <c r="D376" s="97"/>
      <c r="E376" s="97"/>
      <c r="F376" s="27">
        <v>113</v>
      </c>
      <c r="G376" s="27">
        <v>39</v>
      </c>
      <c r="H376" s="27">
        <v>74</v>
      </c>
    </row>
    <row r="377" spans="2:8" x14ac:dyDescent="0.3">
      <c r="B377" s="96" t="s">
        <v>235</v>
      </c>
      <c r="C377" s="97"/>
      <c r="D377" s="97"/>
      <c r="E377" s="97"/>
      <c r="F377" s="27">
        <v>0</v>
      </c>
      <c r="G377" s="27">
        <v>0</v>
      </c>
      <c r="H377" s="27">
        <v>0</v>
      </c>
    </row>
    <row r="378" spans="2:8" x14ac:dyDescent="0.3">
      <c r="B378" s="96" t="s">
        <v>231</v>
      </c>
      <c r="C378" s="97"/>
      <c r="D378" s="97"/>
      <c r="E378" s="97"/>
      <c r="F378" s="27">
        <v>0</v>
      </c>
      <c r="G378" s="27">
        <v>0</v>
      </c>
      <c r="H378" s="27">
        <v>0</v>
      </c>
    </row>
    <row r="379" spans="2:8" x14ac:dyDescent="0.3">
      <c r="B379" s="96" t="s">
        <v>234</v>
      </c>
      <c r="C379" s="97"/>
      <c r="D379" s="97"/>
      <c r="E379" s="97"/>
      <c r="F379" s="27">
        <v>0</v>
      </c>
      <c r="G379" s="27">
        <v>0</v>
      </c>
      <c r="H379" s="27">
        <v>0</v>
      </c>
    </row>
    <row r="380" spans="2:8" x14ac:dyDescent="0.3">
      <c r="B380" s="96" t="s">
        <v>235</v>
      </c>
      <c r="C380" s="97"/>
      <c r="D380" s="97"/>
      <c r="E380" s="97"/>
      <c r="F380" s="27">
        <v>0</v>
      </c>
      <c r="G380" s="27">
        <v>0</v>
      </c>
      <c r="H380" s="27">
        <v>0</v>
      </c>
    </row>
    <row r="381" spans="2:8" x14ac:dyDescent="0.3">
      <c r="B381" s="96" t="s">
        <v>232</v>
      </c>
      <c r="C381" s="97"/>
      <c r="D381" s="97"/>
      <c r="E381" s="97"/>
      <c r="F381" s="27">
        <v>0</v>
      </c>
      <c r="G381" s="27">
        <v>0</v>
      </c>
      <c r="H381" s="27">
        <v>0</v>
      </c>
    </row>
    <row r="382" spans="2:8" x14ac:dyDescent="0.3">
      <c r="B382" s="96" t="s">
        <v>234</v>
      </c>
      <c r="C382" s="97"/>
      <c r="D382" s="97"/>
      <c r="E382" s="97"/>
      <c r="F382" s="27">
        <v>0</v>
      </c>
      <c r="G382" s="27">
        <v>0</v>
      </c>
      <c r="H382" s="27">
        <v>0</v>
      </c>
    </row>
    <row r="383" spans="2:8" x14ac:dyDescent="0.3">
      <c r="B383" s="96" t="s">
        <v>235</v>
      </c>
      <c r="C383" s="97"/>
      <c r="D383" s="97"/>
      <c r="E383" s="97"/>
      <c r="F383" s="27">
        <v>0</v>
      </c>
      <c r="G383" s="27">
        <v>0</v>
      </c>
      <c r="H383" s="27">
        <v>0</v>
      </c>
    </row>
    <row r="384" spans="2:8" x14ac:dyDescent="0.3">
      <c r="B384" s="96" t="s">
        <v>233</v>
      </c>
      <c r="C384" s="97"/>
      <c r="D384" s="97"/>
      <c r="E384" s="97"/>
      <c r="F384" s="27">
        <v>-145772</v>
      </c>
      <c r="G384" s="27">
        <v>-60328</v>
      </c>
      <c r="H384" s="27">
        <v>-85444</v>
      </c>
    </row>
    <row r="385" spans="1:8" x14ac:dyDescent="0.3">
      <c r="B385" s="96" t="s">
        <v>234</v>
      </c>
      <c r="C385" s="97"/>
      <c r="D385" s="97"/>
      <c r="E385" s="97"/>
      <c r="F385" s="27">
        <v>-143903</v>
      </c>
      <c r="G385" s="27">
        <v>2</v>
      </c>
      <c r="H385" s="27">
        <v>-143905</v>
      </c>
    </row>
    <row r="386" spans="1:8" x14ac:dyDescent="0.3">
      <c r="B386" s="96" t="s">
        <v>235</v>
      </c>
      <c r="C386" s="97"/>
      <c r="D386" s="97"/>
      <c r="E386" s="97"/>
      <c r="F386" s="27">
        <v>-1869</v>
      </c>
      <c r="G386" s="27">
        <v>-60330</v>
      </c>
      <c r="H386" s="27">
        <v>58461</v>
      </c>
    </row>
    <row r="387" spans="1:8" x14ac:dyDescent="0.3">
      <c r="B387" s="100" t="s">
        <v>502</v>
      </c>
      <c r="C387" s="101"/>
      <c r="D387" s="101"/>
      <c r="E387" s="101"/>
      <c r="F387" s="27">
        <v>0</v>
      </c>
      <c r="G387" s="27">
        <v>231429</v>
      </c>
      <c r="H387" s="27">
        <v>-231429</v>
      </c>
    </row>
    <row r="388" spans="1:8" x14ac:dyDescent="0.3">
      <c r="A388" s="76"/>
      <c r="B388" s="100" t="s">
        <v>262</v>
      </c>
      <c r="C388" s="101"/>
      <c r="D388" s="101"/>
      <c r="E388" s="101"/>
      <c r="F388" s="64"/>
      <c r="G388" s="64"/>
      <c r="H388" s="27">
        <v>22540</v>
      </c>
    </row>
    <row r="389" spans="1:8" x14ac:dyDescent="0.3">
      <c r="B389" s="100" t="s">
        <v>263</v>
      </c>
      <c r="C389" s="101"/>
      <c r="D389" s="101"/>
      <c r="E389" s="101"/>
      <c r="F389" s="27">
        <v>7222</v>
      </c>
      <c r="G389" s="27">
        <v>-15318</v>
      </c>
      <c r="H389" s="27">
        <v>22540</v>
      </c>
    </row>
    <row r="390" spans="1:8" x14ac:dyDescent="0.3">
      <c r="B390" s="100" t="s">
        <v>264</v>
      </c>
      <c r="C390" s="101"/>
      <c r="D390" s="101"/>
      <c r="E390" s="101"/>
      <c r="F390" s="27">
        <v>7222</v>
      </c>
      <c r="G390" s="27">
        <v>-15318</v>
      </c>
      <c r="H390" s="27">
        <v>22540</v>
      </c>
    </row>
    <row r="391" spans="1:8" x14ac:dyDescent="0.3">
      <c r="B391" s="100" t="s">
        <v>265</v>
      </c>
      <c r="C391" s="101"/>
      <c r="D391" s="101"/>
      <c r="E391" s="101"/>
      <c r="F391" s="27">
        <v>7222</v>
      </c>
      <c r="G391" s="27">
        <v>0</v>
      </c>
      <c r="H391" s="27">
        <v>7222</v>
      </c>
    </row>
    <row r="392" spans="1:8" x14ac:dyDescent="0.3">
      <c r="B392" s="100" t="s">
        <v>266</v>
      </c>
      <c r="C392" s="101"/>
      <c r="D392" s="101"/>
      <c r="E392" s="101"/>
      <c r="F392" s="27">
        <v>0</v>
      </c>
      <c r="G392" s="27">
        <v>0</v>
      </c>
      <c r="H392" s="27">
        <v>0</v>
      </c>
    </row>
    <row r="393" spans="1:8" x14ac:dyDescent="0.3">
      <c r="B393" s="119" t="s">
        <v>267</v>
      </c>
      <c r="C393" s="120"/>
      <c r="D393" s="120"/>
      <c r="E393" s="120"/>
      <c r="F393" s="27">
        <v>0</v>
      </c>
      <c r="G393" s="27"/>
      <c r="H393" s="27">
        <v>0</v>
      </c>
    </row>
    <row r="394" spans="1:8" x14ac:dyDescent="0.3">
      <c r="B394" s="119" t="s">
        <v>268</v>
      </c>
      <c r="C394" s="120"/>
      <c r="D394" s="120"/>
      <c r="E394" s="120"/>
      <c r="F394" s="27">
        <v>0</v>
      </c>
      <c r="G394" s="27"/>
      <c r="H394" s="27">
        <v>0</v>
      </c>
    </row>
    <row r="395" spans="1:8" x14ac:dyDescent="0.3">
      <c r="B395" s="100" t="s">
        <v>269</v>
      </c>
      <c r="C395" s="101"/>
      <c r="D395" s="101"/>
      <c r="E395" s="101"/>
      <c r="F395" s="27">
        <v>0</v>
      </c>
      <c r="G395" s="27"/>
      <c r="H395" s="27">
        <v>0</v>
      </c>
    </row>
    <row r="396" spans="1:8" x14ac:dyDescent="0.3">
      <c r="B396" s="100" t="s">
        <v>270</v>
      </c>
      <c r="C396" s="101"/>
      <c r="D396" s="101"/>
      <c r="E396" s="101"/>
      <c r="F396" s="27">
        <v>0</v>
      </c>
      <c r="G396" s="27"/>
      <c r="H396" s="27">
        <v>0</v>
      </c>
    </row>
    <row r="397" spans="1:8" x14ac:dyDescent="0.3">
      <c r="B397" s="100" t="s">
        <v>271</v>
      </c>
      <c r="C397" s="101"/>
      <c r="D397" s="101"/>
      <c r="E397" s="101"/>
      <c r="F397" s="27">
        <v>7222</v>
      </c>
      <c r="G397" s="27">
        <v>0</v>
      </c>
      <c r="H397" s="27">
        <v>7222</v>
      </c>
    </row>
    <row r="398" spans="1:8" x14ac:dyDescent="0.3">
      <c r="B398" s="100" t="s">
        <v>272</v>
      </c>
      <c r="C398" s="101"/>
      <c r="D398" s="101"/>
      <c r="E398" s="101"/>
      <c r="F398" s="27">
        <v>2693</v>
      </c>
      <c r="G398" s="27">
        <v>0</v>
      </c>
      <c r="H398" s="27">
        <v>2693</v>
      </c>
    </row>
    <row r="399" spans="1:8" x14ac:dyDescent="0.3">
      <c r="B399" s="119" t="s">
        <v>273</v>
      </c>
      <c r="C399" s="120"/>
      <c r="D399" s="120"/>
      <c r="E399" s="120"/>
      <c r="F399" s="27">
        <v>2693</v>
      </c>
      <c r="G399" s="27"/>
      <c r="H399" s="27">
        <v>2693</v>
      </c>
    </row>
    <row r="400" spans="1:8" x14ac:dyDescent="0.3">
      <c r="B400" s="96" t="s">
        <v>274</v>
      </c>
      <c r="C400" s="97"/>
      <c r="D400" s="97"/>
      <c r="E400" s="97"/>
      <c r="F400" s="27">
        <v>2693</v>
      </c>
      <c r="G400" s="27"/>
      <c r="H400" s="27">
        <v>2693</v>
      </c>
    </row>
    <row r="401" spans="1:8" x14ac:dyDescent="0.3">
      <c r="B401" s="119" t="s">
        <v>275</v>
      </c>
      <c r="C401" s="120"/>
      <c r="D401" s="120"/>
      <c r="E401" s="120"/>
      <c r="F401" s="27">
        <v>0</v>
      </c>
      <c r="G401" s="27"/>
      <c r="H401" s="27">
        <v>0</v>
      </c>
    </row>
    <row r="402" spans="1:8" x14ac:dyDescent="0.3">
      <c r="B402" s="100" t="s">
        <v>276</v>
      </c>
      <c r="C402" s="101"/>
      <c r="D402" s="101"/>
      <c r="E402" s="101"/>
      <c r="F402" s="27">
        <v>0</v>
      </c>
      <c r="G402" s="27">
        <v>0</v>
      </c>
      <c r="H402" s="27">
        <v>0</v>
      </c>
    </row>
    <row r="403" spans="1:8" x14ac:dyDescent="0.3">
      <c r="B403" s="96" t="s">
        <v>234</v>
      </c>
      <c r="C403" s="97"/>
      <c r="D403" s="97"/>
      <c r="E403" s="97"/>
      <c r="F403" s="27">
        <v>0</v>
      </c>
      <c r="G403" s="27"/>
      <c r="H403" s="27">
        <v>0</v>
      </c>
    </row>
    <row r="404" spans="1:8" x14ac:dyDescent="0.3">
      <c r="B404" s="96" t="s">
        <v>235</v>
      </c>
      <c r="C404" s="97"/>
      <c r="D404" s="97"/>
      <c r="E404" s="97"/>
      <c r="F404" s="27">
        <v>0</v>
      </c>
      <c r="G404" s="27"/>
      <c r="H404" s="27">
        <v>0</v>
      </c>
    </row>
    <row r="405" spans="1:8" x14ac:dyDescent="0.3">
      <c r="B405" s="100" t="s">
        <v>277</v>
      </c>
      <c r="C405" s="101"/>
      <c r="D405" s="101"/>
      <c r="E405" s="101"/>
      <c r="F405" s="27">
        <v>0</v>
      </c>
      <c r="G405" s="27"/>
      <c r="H405" s="27">
        <v>0</v>
      </c>
    </row>
    <row r="406" spans="1:8" x14ac:dyDescent="0.3">
      <c r="B406" s="100" t="s">
        <v>278</v>
      </c>
      <c r="C406" s="101"/>
      <c r="D406" s="101"/>
      <c r="E406" s="101"/>
      <c r="F406" s="27">
        <v>0</v>
      </c>
      <c r="G406" s="27"/>
      <c r="H406" s="27">
        <v>0</v>
      </c>
    </row>
    <row r="407" spans="1:8" x14ac:dyDescent="0.3">
      <c r="B407" s="100" t="s">
        <v>279</v>
      </c>
      <c r="C407" s="101"/>
      <c r="D407" s="101"/>
      <c r="E407" s="101"/>
      <c r="F407" s="27">
        <v>4529</v>
      </c>
      <c r="G407" s="27"/>
      <c r="H407" s="27">
        <v>4529</v>
      </c>
    </row>
    <row r="408" spans="1:8" x14ac:dyDescent="0.3">
      <c r="A408"/>
      <c r="B408" s="93" t="s">
        <v>507</v>
      </c>
      <c r="C408" s="94"/>
      <c r="D408" s="94"/>
      <c r="E408" s="94"/>
      <c r="F408" s="89">
        <v>0</v>
      </c>
      <c r="G408" s="89"/>
      <c r="H408" s="89">
        <v>0</v>
      </c>
    </row>
    <row r="409" spans="1:8" x14ac:dyDescent="0.3">
      <c r="B409" s="100" t="s">
        <v>280</v>
      </c>
      <c r="C409" s="101"/>
      <c r="D409" s="101"/>
      <c r="E409" s="101"/>
      <c r="F409" s="27">
        <v>0</v>
      </c>
      <c r="G409" s="27">
        <v>-15318</v>
      </c>
      <c r="H409" s="27">
        <v>15318</v>
      </c>
    </row>
    <row r="410" spans="1:8" x14ac:dyDescent="0.3">
      <c r="B410" s="96" t="s">
        <v>281</v>
      </c>
      <c r="C410" s="97"/>
      <c r="D410" s="97"/>
      <c r="E410" s="97"/>
      <c r="F410" s="27"/>
      <c r="G410" s="27">
        <v>0</v>
      </c>
      <c r="H410" s="27">
        <v>0</v>
      </c>
    </row>
    <row r="411" spans="1:8" x14ac:dyDescent="0.3">
      <c r="B411" s="96" t="s">
        <v>282</v>
      </c>
      <c r="C411" s="97"/>
      <c r="D411" s="97"/>
      <c r="E411" s="97"/>
      <c r="F411" s="27"/>
      <c r="G411" s="27">
        <v>0</v>
      </c>
      <c r="H411" s="27">
        <v>0</v>
      </c>
    </row>
    <row r="412" spans="1:8" x14ac:dyDescent="0.3">
      <c r="B412" s="96" t="s">
        <v>283</v>
      </c>
      <c r="C412" s="97"/>
      <c r="D412" s="97"/>
      <c r="E412" s="97"/>
      <c r="F412" s="27">
        <v>0</v>
      </c>
      <c r="G412" s="27">
        <v>-15318</v>
      </c>
      <c r="H412" s="27">
        <v>15318</v>
      </c>
    </row>
    <row r="413" spans="1:8" x14ac:dyDescent="0.3">
      <c r="B413" s="106" t="s">
        <v>284</v>
      </c>
      <c r="C413" s="107"/>
      <c r="D413" s="107"/>
      <c r="E413" s="107"/>
      <c r="F413" s="27">
        <v>0</v>
      </c>
      <c r="G413" s="27">
        <v>-16091</v>
      </c>
      <c r="H413" s="27">
        <v>16091</v>
      </c>
    </row>
    <row r="414" spans="1:8" x14ac:dyDescent="0.3">
      <c r="B414" s="102" t="s">
        <v>285</v>
      </c>
      <c r="C414" s="103"/>
      <c r="D414" s="103"/>
      <c r="E414" s="103"/>
      <c r="F414" s="27"/>
      <c r="G414" s="27">
        <v>-18467</v>
      </c>
      <c r="H414" s="27">
        <v>18467</v>
      </c>
    </row>
    <row r="415" spans="1:8" x14ac:dyDescent="0.3">
      <c r="B415" s="117" t="s">
        <v>286</v>
      </c>
      <c r="C415" s="118"/>
      <c r="D415" s="118"/>
      <c r="E415" s="118"/>
      <c r="F415" s="27"/>
      <c r="G415" s="27">
        <v>-18467</v>
      </c>
      <c r="H415" s="27">
        <v>18467</v>
      </c>
    </row>
    <row r="416" spans="1:8" x14ac:dyDescent="0.3">
      <c r="B416" s="106" t="s">
        <v>287</v>
      </c>
      <c r="C416" s="107"/>
      <c r="D416" s="107"/>
      <c r="E416" s="107"/>
      <c r="F416" s="27"/>
      <c r="G416" s="27">
        <v>2376</v>
      </c>
      <c r="H416" s="27">
        <v>-2376</v>
      </c>
    </row>
    <row r="417" spans="2:8" x14ac:dyDescent="0.3">
      <c r="B417" s="106" t="s">
        <v>288</v>
      </c>
      <c r="C417" s="107"/>
      <c r="D417" s="107"/>
      <c r="E417" s="107"/>
      <c r="F417" s="27">
        <v>0</v>
      </c>
      <c r="G417" s="27">
        <v>0</v>
      </c>
      <c r="H417" s="27">
        <v>0</v>
      </c>
    </row>
    <row r="418" spans="2:8" x14ac:dyDescent="0.3">
      <c r="B418" s="102" t="s">
        <v>234</v>
      </c>
      <c r="C418" s="103"/>
      <c r="D418" s="103"/>
      <c r="E418" s="103"/>
      <c r="F418" s="27"/>
      <c r="G418" s="27">
        <v>0</v>
      </c>
      <c r="H418" s="27">
        <v>0</v>
      </c>
    </row>
    <row r="419" spans="2:8" x14ac:dyDescent="0.3">
      <c r="B419" s="102" t="s">
        <v>235</v>
      </c>
      <c r="C419" s="103"/>
      <c r="D419" s="103"/>
      <c r="E419" s="103"/>
      <c r="F419" s="27"/>
      <c r="G419" s="27">
        <v>0</v>
      </c>
      <c r="H419" s="27">
        <v>0</v>
      </c>
    </row>
    <row r="420" spans="2:8" x14ac:dyDescent="0.3">
      <c r="B420" s="106" t="s">
        <v>278</v>
      </c>
      <c r="C420" s="107"/>
      <c r="D420" s="107"/>
      <c r="E420" s="107"/>
      <c r="F420" s="27"/>
      <c r="G420" s="27">
        <v>0</v>
      </c>
      <c r="H420" s="27">
        <v>0</v>
      </c>
    </row>
    <row r="421" spans="2:8" x14ac:dyDescent="0.3">
      <c r="B421" s="106" t="s">
        <v>289</v>
      </c>
      <c r="C421" s="107"/>
      <c r="D421" s="107"/>
      <c r="E421" s="107"/>
      <c r="F421" s="27"/>
      <c r="G421" s="27">
        <v>773</v>
      </c>
      <c r="H421" s="27">
        <v>-773</v>
      </c>
    </row>
    <row r="422" spans="2:8" x14ac:dyDescent="0.3">
      <c r="B422" s="100" t="s">
        <v>290</v>
      </c>
      <c r="C422" s="101"/>
      <c r="D422" s="101"/>
      <c r="E422" s="101"/>
      <c r="F422" s="27"/>
      <c r="G422" s="27">
        <v>0</v>
      </c>
      <c r="H422" s="27">
        <v>0</v>
      </c>
    </row>
    <row r="423" spans="2:8" x14ac:dyDescent="0.3">
      <c r="B423" s="113" t="s">
        <v>291</v>
      </c>
      <c r="C423" s="114"/>
      <c r="D423" s="114"/>
      <c r="E423" s="114"/>
      <c r="F423" s="27"/>
      <c r="G423" s="27">
        <v>0</v>
      </c>
      <c r="H423" s="27">
        <v>0</v>
      </c>
    </row>
    <row r="424" spans="2:8" x14ac:dyDescent="0.3">
      <c r="B424" s="106" t="s">
        <v>292</v>
      </c>
      <c r="C424" s="107"/>
      <c r="D424" s="107"/>
      <c r="E424" s="107"/>
      <c r="F424" s="27"/>
      <c r="G424" s="27">
        <v>0</v>
      </c>
      <c r="H424" s="27">
        <v>0</v>
      </c>
    </row>
    <row r="425" spans="2:8" x14ac:dyDescent="0.3">
      <c r="B425" s="106" t="s">
        <v>293</v>
      </c>
      <c r="C425" s="107"/>
      <c r="D425" s="107"/>
      <c r="E425" s="107"/>
      <c r="F425" s="27"/>
      <c r="G425" s="27">
        <v>0</v>
      </c>
      <c r="H425" s="27">
        <v>0</v>
      </c>
    </row>
    <row r="426" spans="2:8" x14ac:dyDescent="0.3">
      <c r="B426" s="106" t="s">
        <v>313</v>
      </c>
      <c r="C426" s="107"/>
      <c r="D426" s="107"/>
      <c r="E426" s="107"/>
      <c r="F426" s="27"/>
      <c r="G426" s="27">
        <v>0</v>
      </c>
      <c r="H426" s="27">
        <v>0</v>
      </c>
    </row>
    <row r="427" spans="2:8" x14ac:dyDescent="0.3">
      <c r="B427" s="113" t="s">
        <v>294</v>
      </c>
      <c r="C427" s="114"/>
      <c r="D427" s="114"/>
      <c r="E427" s="114"/>
      <c r="F427" s="27"/>
      <c r="G427" s="27">
        <v>0</v>
      </c>
      <c r="H427" s="27">
        <v>0</v>
      </c>
    </row>
    <row r="428" spans="2:8" x14ac:dyDescent="0.3">
      <c r="B428" s="106" t="s">
        <v>314</v>
      </c>
      <c r="C428" s="107"/>
      <c r="D428" s="107"/>
      <c r="E428" s="107"/>
      <c r="F428" s="27"/>
      <c r="G428" s="27">
        <v>0</v>
      </c>
      <c r="H428" s="27">
        <v>0</v>
      </c>
    </row>
    <row r="429" spans="2:8" x14ac:dyDescent="0.3">
      <c r="B429" s="106" t="s">
        <v>66</v>
      </c>
      <c r="C429" s="107"/>
      <c r="D429" s="107"/>
      <c r="E429" s="107"/>
      <c r="F429" s="27"/>
      <c r="G429" s="27"/>
      <c r="H429" s="27">
        <v>0</v>
      </c>
    </row>
    <row r="430" spans="2:8" x14ac:dyDescent="0.3">
      <c r="B430" s="113" t="s">
        <v>295</v>
      </c>
      <c r="C430" s="114"/>
      <c r="D430" s="114"/>
      <c r="E430" s="114"/>
      <c r="F430" s="27"/>
      <c r="G430" s="27">
        <v>0</v>
      </c>
      <c r="H430" s="27">
        <v>0</v>
      </c>
    </row>
    <row r="431" spans="2:8" x14ac:dyDescent="0.3">
      <c r="B431" s="113" t="s">
        <v>315</v>
      </c>
      <c r="C431" s="114"/>
      <c r="D431" s="114"/>
      <c r="E431" s="114"/>
      <c r="F431" s="27"/>
      <c r="G431" s="27">
        <v>0</v>
      </c>
      <c r="H431" s="27">
        <v>0</v>
      </c>
    </row>
    <row r="432" spans="2:8" ht="29.25" customHeight="1" x14ac:dyDescent="0.3">
      <c r="B432" s="122" t="s">
        <v>316</v>
      </c>
      <c r="C432" s="123"/>
      <c r="D432" s="123"/>
      <c r="E432" s="123"/>
      <c r="F432" s="27"/>
      <c r="G432" s="27">
        <v>0</v>
      </c>
      <c r="H432" s="27">
        <v>0</v>
      </c>
    </row>
    <row r="433" spans="2:8" ht="20.25" customHeight="1" x14ac:dyDescent="0.3">
      <c r="B433" s="122" t="s">
        <v>317</v>
      </c>
      <c r="C433" s="123"/>
      <c r="D433" s="123"/>
      <c r="E433" s="123"/>
      <c r="F433" s="27"/>
      <c r="G433" s="27">
        <v>0</v>
      </c>
      <c r="H433" s="27">
        <v>0</v>
      </c>
    </row>
    <row r="434" spans="2:8" x14ac:dyDescent="0.3">
      <c r="B434" s="113" t="s">
        <v>318</v>
      </c>
      <c r="C434" s="114"/>
      <c r="D434" s="114"/>
      <c r="E434" s="114"/>
      <c r="F434" s="27"/>
      <c r="G434" s="27">
        <v>0</v>
      </c>
      <c r="H434" s="27">
        <v>0</v>
      </c>
    </row>
    <row r="435" spans="2:8" x14ac:dyDescent="0.3">
      <c r="B435" s="113" t="s">
        <v>296</v>
      </c>
      <c r="C435" s="114"/>
      <c r="D435" s="114"/>
      <c r="E435" s="114"/>
      <c r="F435" s="27"/>
      <c r="G435" s="27">
        <v>0</v>
      </c>
      <c r="H435" s="27">
        <v>0</v>
      </c>
    </row>
    <row r="436" spans="2:8" x14ac:dyDescent="0.3">
      <c r="B436" s="96" t="s">
        <v>319</v>
      </c>
      <c r="C436" s="97"/>
      <c r="D436" s="97"/>
      <c r="E436" s="97"/>
      <c r="F436" s="27"/>
      <c r="G436" s="27">
        <v>0</v>
      </c>
      <c r="H436" s="27">
        <v>0</v>
      </c>
    </row>
    <row r="437" spans="2:8" x14ac:dyDescent="0.3">
      <c r="B437" s="96" t="s">
        <v>320</v>
      </c>
      <c r="C437" s="97"/>
      <c r="D437" s="97"/>
      <c r="E437" s="97"/>
      <c r="F437" s="27"/>
      <c r="G437" s="27"/>
      <c r="H437" s="27">
        <v>0</v>
      </c>
    </row>
    <row r="438" spans="2:8" x14ac:dyDescent="0.3">
      <c r="B438" s="113" t="s">
        <v>321</v>
      </c>
      <c r="C438" s="114"/>
      <c r="D438" s="114"/>
      <c r="E438" s="114"/>
      <c r="F438" s="27"/>
      <c r="G438" s="27">
        <v>0</v>
      </c>
      <c r="H438" s="27">
        <v>0</v>
      </c>
    </row>
    <row r="439" spans="2:8" x14ac:dyDescent="0.3">
      <c r="B439" s="96" t="s">
        <v>319</v>
      </c>
      <c r="C439" s="97"/>
      <c r="D439" s="97"/>
      <c r="E439" s="97"/>
      <c r="F439" s="27"/>
      <c r="G439" s="27">
        <v>0</v>
      </c>
      <c r="H439" s="27">
        <v>0</v>
      </c>
    </row>
    <row r="440" spans="2:8" x14ac:dyDescent="0.3">
      <c r="B440" s="96" t="s">
        <v>320</v>
      </c>
      <c r="C440" s="97"/>
      <c r="D440" s="97"/>
      <c r="E440" s="97"/>
      <c r="F440" s="27"/>
      <c r="G440" s="27">
        <v>0</v>
      </c>
      <c r="H440" s="27">
        <v>0</v>
      </c>
    </row>
    <row r="441" spans="2:8" x14ac:dyDescent="0.3">
      <c r="B441" s="113" t="s">
        <v>322</v>
      </c>
      <c r="C441" s="114"/>
      <c r="D441" s="114"/>
      <c r="E441" s="114"/>
      <c r="F441" s="27"/>
      <c r="G441" s="27">
        <v>0</v>
      </c>
      <c r="H441" s="27">
        <v>0</v>
      </c>
    </row>
    <row r="442" spans="2:8" x14ac:dyDescent="0.3">
      <c r="B442" s="96" t="s">
        <v>319</v>
      </c>
      <c r="C442" s="97"/>
      <c r="D442" s="97"/>
      <c r="E442" s="97"/>
      <c r="F442" s="27"/>
      <c r="G442" s="27">
        <v>0</v>
      </c>
      <c r="H442" s="27">
        <v>0</v>
      </c>
    </row>
    <row r="443" spans="2:8" x14ac:dyDescent="0.3">
      <c r="B443" s="96" t="s">
        <v>320</v>
      </c>
      <c r="C443" s="97"/>
      <c r="D443" s="97"/>
      <c r="E443" s="97"/>
      <c r="F443" s="27"/>
      <c r="G443" s="27"/>
      <c r="H443" s="27">
        <v>0</v>
      </c>
    </row>
    <row r="444" spans="2:8" x14ac:dyDescent="0.3">
      <c r="B444" s="113" t="s">
        <v>323</v>
      </c>
      <c r="C444" s="114"/>
      <c r="D444" s="114"/>
      <c r="E444" s="114"/>
      <c r="F444" s="27"/>
      <c r="G444" s="27">
        <v>0</v>
      </c>
      <c r="H444" s="27">
        <v>0</v>
      </c>
    </row>
    <row r="445" spans="2:8" x14ac:dyDescent="0.3">
      <c r="B445" s="96" t="s">
        <v>319</v>
      </c>
      <c r="C445" s="97"/>
      <c r="D445" s="97"/>
      <c r="E445" s="97"/>
      <c r="F445" s="27"/>
      <c r="G445" s="27"/>
      <c r="H445" s="27">
        <v>0</v>
      </c>
    </row>
    <row r="446" spans="2:8" x14ac:dyDescent="0.3">
      <c r="B446" s="96" t="s">
        <v>320</v>
      </c>
      <c r="C446" s="97"/>
      <c r="D446" s="97"/>
      <c r="E446" s="97"/>
      <c r="F446" s="27"/>
      <c r="G446" s="27"/>
      <c r="H446" s="27">
        <v>0</v>
      </c>
    </row>
    <row r="448" spans="2:8" x14ac:dyDescent="0.3">
      <c r="F448" s="75"/>
      <c r="G448" s="75"/>
    </row>
    <row r="449" spans="7:7" x14ac:dyDescent="0.3">
      <c r="G449" s="75"/>
    </row>
  </sheetData>
  <mergeCells count="436">
    <mergeCell ref="B445:E445"/>
    <mergeCell ref="B446:E446"/>
    <mergeCell ref="B439:E439"/>
    <mergeCell ref="B440:E440"/>
    <mergeCell ref="B441:E441"/>
    <mergeCell ref="B442:E442"/>
    <mergeCell ref="B443:E443"/>
    <mergeCell ref="B444:E444"/>
    <mergeCell ref="B433:E433"/>
    <mergeCell ref="B434:E434"/>
    <mergeCell ref="B435:E435"/>
    <mergeCell ref="B436:E436"/>
    <mergeCell ref="B437:E437"/>
    <mergeCell ref="B438:E438"/>
    <mergeCell ref="B427:E427"/>
    <mergeCell ref="B428:E428"/>
    <mergeCell ref="B429:E429"/>
    <mergeCell ref="B430:E430"/>
    <mergeCell ref="B431:E431"/>
    <mergeCell ref="B432:E432"/>
    <mergeCell ref="B421:E421"/>
    <mergeCell ref="B422:E422"/>
    <mergeCell ref="B423:E423"/>
    <mergeCell ref="B424:E424"/>
    <mergeCell ref="B425:E425"/>
    <mergeCell ref="B426:E426"/>
    <mergeCell ref="B415:E415"/>
    <mergeCell ref="B416:E416"/>
    <mergeCell ref="B417:E417"/>
    <mergeCell ref="B418:E418"/>
    <mergeCell ref="B419:E419"/>
    <mergeCell ref="B420:E420"/>
    <mergeCell ref="B409:E409"/>
    <mergeCell ref="B410:E410"/>
    <mergeCell ref="B411:E411"/>
    <mergeCell ref="B412:E412"/>
    <mergeCell ref="B413:E413"/>
    <mergeCell ref="B414:E414"/>
    <mergeCell ref="B402:E402"/>
    <mergeCell ref="B403:E403"/>
    <mergeCell ref="B404:E404"/>
    <mergeCell ref="B405:E405"/>
    <mergeCell ref="B406:E406"/>
    <mergeCell ref="B407:E407"/>
    <mergeCell ref="B396:E396"/>
    <mergeCell ref="B397:E397"/>
    <mergeCell ref="B398:E398"/>
    <mergeCell ref="B399:E399"/>
    <mergeCell ref="B400:E400"/>
    <mergeCell ref="B401:E401"/>
    <mergeCell ref="B390:E390"/>
    <mergeCell ref="B391:E391"/>
    <mergeCell ref="B392:E392"/>
    <mergeCell ref="B393:E393"/>
    <mergeCell ref="B394:E394"/>
    <mergeCell ref="B395:E395"/>
    <mergeCell ref="B384:E384"/>
    <mergeCell ref="B385:E385"/>
    <mergeCell ref="B386:E386"/>
    <mergeCell ref="B387:E387"/>
    <mergeCell ref="B388:E388"/>
    <mergeCell ref="B389:E389"/>
    <mergeCell ref="B378:E378"/>
    <mergeCell ref="B379:E379"/>
    <mergeCell ref="B380:E380"/>
    <mergeCell ref="B381:E381"/>
    <mergeCell ref="B382:E382"/>
    <mergeCell ref="B383:E383"/>
    <mergeCell ref="B372:E372"/>
    <mergeCell ref="B373:E373"/>
    <mergeCell ref="B374:E374"/>
    <mergeCell ref="B375:E375"/>
    <mergeCell ref="B376:E376"/>
    <mergeCell ref="B377:E377"/>
    <mergeCell ref="B366:E366"/>
    <mergeCell ref="B367:E367"/>
    <mergeCell ref="B368:E368"/>
    <mergeCell ref="B369:E369"/>
    <mergeCell ref="B370:E370"/>
    <mergeCell ref="B371:E371"/>
    <mergeCell ref="B360:E360"/>
    <mergeCell ref="B361:E361"/>
    <mergeCell ref="B362:E362"/>
    <mergeCell ref="B363:E363"/>
    <mergeCell ref="B364:E364"/>
    <mergeCell ref="B365:E365"/>
    <mergeCell ref="B354:E354"/>
    <mergeCell ref="B355:E355"/>
    <mergeCell ref="B356:E356"/>
    <mergeCell ref="B357:E357"/>
    <mergeCell ref="B358:E358"/>
    <mergeCell ref="B359:E359"/>
    <mergeCell ref="B348:E348"/>
    <mergeCell ref="B349:E349"/>
    <mergeCell ref="B350:E350"/>
    <mergeCell ref="B351:E351"/>
    <mergeCell ref="B352:E352"/>
    <mergeCell ref="B353:E353"/>
    <mergeCell ref="B342:E342"/>
    <mergeCell ref="B343:E343"/>
    <mergeCell ref="B344:E344"/>
    <mergeCell ref="B345:E345"/>
    <mergeCell ref="B346:E346"/>
    <mergeCell ref="B347:E347"/>
    <mergeCell ref="B336:E336"/>
    <mergeCell ref="B337:E337"/>
    <mergeCell ref="B338:E338"/>
    <mergeCell ref="B339:E339"/>
    <mergeCell ref="B340:E340"/>
    <mergeCell ref="B341:E341"/>
    <mergeCell ref="B330:E330"/>
    <mergeCell ref="B331:E331"/>
    <mergeCell ref="B332:E332"/>
    <mergeCell ref="B333:E333"/>
    <mergeCell ref="B334:E334"/>
    <mergeCell ref="B335:E335"/>
    <mergeCell ref="B324:E324"/>
    <mergeCell ref="B325:E325"/>
    <mergeCell ref="B326:E326"/>
    <mergeCell ref="B327:E327"/>
    <mergeCell ref="B328:E328"/>
    <mergeCell ref="B329:E329"/>
    <mergeCell ref="B318:E318"/>
    <mergeCell ref="B319:E319"/>
    <mergeCell ref="B320:E320"/>
    <mergeCell ref="B321:E321"/>
    <mergeCell ref="B322:E322"/>
    <mergeCell ref="B323:E323"/>
    <mergeCell ref="B312:E312"/>
    <mergeCell ref="B313:E313"/>
    <mergeCell ref="B314:E314"/>
    <mergeCell ref="B315:E315"/>
    <mergeCell ref="B316:E316"/>
    <mergeCell ref="B317:E317"/>
    <mergeCell ref="B306:E306"/>
    <mergeCell ref="B307:E307"/>
    <mergeCell ref="B308:E308"/>
    <mergeCell ref="B309:E309"/>
    <mergeCell ref="B310:E310"/>
    <mergeCell ref="B311:E311"/>
    <mergeCell ref="B300:E300"/>
    <mergeCell ref="B301:E301"/>
    <mergeCell ref="B302:E302"/>
    <mergeCell ref="B303:E303"/>
    <mergeCell ref="B304:E304"/>
    <mergeCell ref="B305:E305"/>
    <mergeCell ref="B294:E294"/>
    <mergeCell ref="B295:E295"/>
    <mergeCell ref="B296:E296"/>
    <mergeCell ref="B297:E297"/>
    <mergeCell ref="B298:E298"/>
    <mergeCell ref="B299:E299"/>
    <mergeCell ref="B288:E288"/>
    <mergeCell ref="B289:E289"/>
    <mergeCell ref="B290:E290"/>
    <mergeCell ref="B291:E291"/>
    <mergeCell ref="B292:E292"/>
    <mergeCell ref="B293:E293"/>
    <mergeCell ref="B282:E282"/>
    <mergeCell ref="B283:E283"/>
    <mergeCell ref="B284:E284"/>
    <mergeCell ref="B285:E285"/>
    <mergeCell ref="B286:E286"/>
    <mergeCell ref="B287:E287"/>
    <mergeCell ref="B276:E276"/>
    <mergeCell ref="B277:E277"/>
    <mergeCell ref="B278:E278"/>
    <mergeCell ref="B279:E279"/>
    <mergeCell ref="B280:E280"/>
    <mergeCell ref="B281:E281"/>
    <mergeCell ref="B270:E270"/>
    <mergeCell ref="B271:E271"/>
    <mergeCell ref="B272:E272"/>
    <mergeCell ref="B273:E273"/>
    <mergeCell ref="B274:E274"/>
    <mergeCell ref="B275:E275"/>
    <mergeCell ref="B264:E264"/>
    <mergeCell ref="B265:E265"/>
    <mergeCell ref="B266:E266"/>
    <mergeCell ref="B267:E267"/>
    <mergeCell ref="B268:E268"/>
    <mergeCell ref="B269:E269"/>
    <mergeCell ref="B258:E258"/>
    <mergeCell ref="B259:E259"/>
    <mergeCell ref="B260:E260"/>
    <mergeCell ref="B261:E261"/>
    <mergeCell ref="B262:E262"/>
    <mergeCell ref="B263:E263"/>
    <mergeCell ref="B252:E252"/>
    <mergeCell ref="B253:E253"/>
    <mergeCell ref="B254:E254"/>
    <mergeCell ref="B255:E255"/>
    <mergeCell ref="B256:E256"/>
    <mergeCell ref="B257:E257"/>
    <mergeCell ref="B246:E246"/>
    <mergeCell ref="B247:E247"/>
    <mergeCell ref="B248:E248"/>
    <mergeCell ref="B249:E249"/>
    <mergeCell ref="B250:E250"/>
    <mergeCell ref="B251:E251"/>
    <mergeCell ref="B240:E240"/>
    <mergeCell ref="B241:E241"/>
    <mergeCell ref="B242:E242"/>
    <mergeCell ref="B243:E243"/>
    <mergeCell ref="B244:E244"/>
    <mergeCell ref="B245:E245"/>
    <mergeCell ref="B234:E234"/>
    <mergeCell ref="B235:E235"/>
    <mergeCell ref="B236:E236"/>
    <mergeCell ref="B237:E237"/>
    <mergeCell ref="B238:E238"/>
    <mergeCell ref="B239:E239"/>
    <mergeCell ref="B228:E228"/>
    <mergeCell ref="B229:E229"/>
    <mergeCell ref="B230:E230"/>
    <mergeCell ref="B231:E231"/>
    <mergeCell ref="B232:E232"/>
    <mergeCell ref="B233:E233"/>
    <mergeCell ref="B222:E222"/>
    <mergeCell ref="B223:E223"/>
    <mergeCell ref="B224:E224"/>
    <mergeCell ref="B225:E225"/>
    <mergeCell ref="B226:E226"/>
    <mergeCell ref="B227:E227"/>
    <mergeCell ref="B216:E216"/>
    <mergeCell ref="B217:E217"/>
    <mergeCell ref="B218:E218"/>
    <mergeCell ref="B219:E219"/>
    <mergeCell ref="B220:E220"/>
    <mergeCell ref="B221:E221"/>
    <mergeCell ref="B210:E210"/>
    <mergeCell ref="B211:E211"/>
    <mergeCell ref="B212:E212"/>
    <mergeCell ref="B213:E213"/>
    <mergeCell ref="B214:E214"/>
    <mergeCell ref="B215:E215"/>
    <mergeCell ref="B204:E204"/>
    <mergeCell ref="B205:E205"/>
    <mergeCell ref="B206:E206"/>
    <mergeCell ref="B207:E207"/>
    <mergeCell ref="B208:E208"/>
    <mergeCell ref="B209:E209"/>
    <mergeCell ref="B198:E198"/>
    <mergeCell ref="B199:E199"/>
    <mergeCell ref="B200:E200"/>
    <mergeCell ref="B201:E201"/>
    <mergeCell ref="B202:E202"/>
    <mergeCell ref="B203:E203"/>
    <mergeCell ref="B192:E192"/>
    <mergeCell ref="B193:E193"/>
    <mergeCell ref="B194:E194"/>
    <mergeCell ref="B195:E195"/>
    <mergeCell ref="B196:E196"/>
    <mergeCell ref="B197:E197"/>
    <mergeCell ref="B186:E186"/>
    <mergeCell ref="B187:E187"/>
    <mergeCell ref="B188:E188"/>
    <mergeCell ref="B189:E189"/>
    <mergeCell ref="B190:E190"/>
    <mergeCell ref="B191:E191"/>
    <mergeCell ref="B180:E180"/>
    <mergeCell ref="B181:E181"/>
    <mergeCell ref="B182:E182"/>
    <mergeCell ref="B183:E183"/>
    <mergeCell ref="B184:E184"/>
    <mergeCell ref="B185:E185"/>
    <mergeCell ref="B174:E174"/>
    <mergeCell ref="B175:E175"/>
    <mergeCell ref="B176:E176"/>
    <mergeCell ref="B177:E177"/>
    <mergeCell ref="B178:E178"/>
    <mergeCell ref="B179:E179"/>
    <mergeCell ref="B168:E168"/>
    <mergeCell ref="B169:E169"/>
    <mergeCell ref="B170:E170"/>
    <mergeCell ref="B171:E171"/>
    <mergeCell ref="B172:E172"/>
    <mergeCell ref="B173:E173"/>
    <mergeCell ref="B162:E162"/>
    <mergeCell ref="B163:E163"/>
    <mergeCell ref="B164:E164"/>
    <mergeCell ref="B165:E165"/>
    <mergeCell ref="B166:E166"/>
    <mergeCell ref="B167:E167"/>
    <mergeCell ref="B156:E156"/>
    <mergeCell ref="B157:E157"/>
    <mergeCell ref="B158:E158"/>
    <mergeCell ref="B159:E159"/>
    <mergeCell ref="B160:E160"/>
    <mergeCell ref="B161:E161"/>
    <mergeCell ref="B150:E150"/>
    <mergeCell ref="B151:E151"/>
    <mergeCell ref="B152:E152"/>
    <mergeCell ref="B153:E153"/>
    <mergeCell ref="B154:E154"/>
    <mergeCell ref="B155:E155"/>
    <mergeCell ref="B144:E144"/>
    <mergeCell ref="B145:E145"/>
    <mergeCell ref="B146:E146"/>
    <mergeCell ref="B147:E147"/>
    <mergeCell ref="B148:E148"/>
    <mergeCell ref="B149:E149"/>
    <mergeCell ref="B138:E138"/>
    <mergeCell ref="B139:E139"/>
    <mergeCell ref="B140:E140"/>
    <mergeCell ref="B141:E141"/>
    <mergeCell ref="B142:E142"/>
    <mergeCell ref="B143:E143"/>
    <mergeCell ref="B132:E132"/>
    <mergeCell ref="B133:E133"/>
    <mergeCell ref="B134:E134"/>
    <mergeCell ref="B135:E135"/>
    <mergeCell ref="B136:E136"/>
    <mergeCell ref="B137:E137"/>
    <mergeCell ref="B126:E126"/>
    <mergeCell ref="B127:E127"/>
    <mergeCell ref="B128:E128"/>
    <mergeCell ref="B129:E129"/>
    <mergeCell ref="B130:E130"/>
    <mergeCell ref="B131:E131"/>
    <mergeCell ref="B120:E120"/>
    <mergeCell ref="B121:E121"/>
    <mergeCell ref="B122:E122"/>
    <mergeCell ref="B123:E123"/>
    <mergeCell ref="B124:E124"/>
    <mergeCell ref="B125:E125"/>
    <mergeCell ref="B114:E114"/>
    <mergeCell ref="B115:E115"/>
    <mergeCell ref="B116:E116"/>
    <mergeCell ref="B117:E117"/>
    <mergeCell ref="B118:E118"/>
    <mergeCell ref="B119:E119"/>
    <mergeCell ref="B108:E108"/>
    <mergeCell ref="B109:E109"/>
    <mergeCell ref="B110:E110"/>
    <mergeCell ref="B111:E111"/>
    <mergeCell ref="B112:E112"/>
    <mergeCell ref="B113:E113"/>
    <mergeCell ref="B102:E102"/>
    <mergeCell ref="B103:E103"/>
    <mergeCell ref="B104:E104"/>
    <mergeCell ref="B105:E105"/>
    <mergeCell ref="B106:E106"/>
    <mergeCell ref="B107:E107"/>
    <mergeCell ref="B96:E96"/>
    <mergeCell ref="B97:E97"/>
    <mergeCell ref="B98:E98"/>
    <mergeCell ref="B99:E99"/>
    <mergeCell ref="B100:E100"/>
    <mergeCell ref="B101:E101"/>
    <mergeCell ref="B90:E90"/>
    <mergeCell ref="B91:E91"/>
    <mergeCell ref="B92:E92"/>
    <mergeCell ref="B93:E93"/>
    <mergeCell ref="B94:E94"/>
    <mergeCell ref="B95:E95"/>
    <mergeCell ref="B84:E84"/>
    <mergeCell ref="B85:E85"/>
    <mergeCell ref="B86:E86"/>
    <mergeCell ref="B87:E87"/>
    <mergeCell ref="B88:E88"/>
    <mergeCell ref="B89:E89"/>
    <mergeCell ref="B78:E78"/>
    <mergeCell ref="B79:E79"/>
    <mergeCell ref="B80:E80"/>
    <mergeCell ref="B81:E81"/>
    <mergeCell ref="B82:E82"/>
    <mergeCell ref="B83:E83"/>
    <mergeCell ref="B72:E72"/>
    <mergeCell ref="B73:E73"/>
    <mergeCell ref="B74:E74"/>
    <mergeCell ref="B75:E75"/>
    <mergeCell ref="B76:E76"/>
    <mergeCell ref="B77:E77"/>
    <mergeCell ref="B67:E67"/>
    <mergeCell ref="B68:E68"/>
    <mergeCell ref="B69:E69"/>
    <mergeCell ref="B70:E70"/>
    <mergeCell ref="B71:E71"/>
    <mergeCell ref="B60:E60"/>
    <mergeCell ref="B61:E61"/>
    <mergeCell ref="B62:E62"/>
    <mergeCell ref="B63:E63"/>
    <mergeCell ref="B64:E64"/>
    <mergeCell ref="B65:E65"/>
    <mergeCell ref="B58:E58"/>
    <mergeCell ref="B59:E59"/>
    <mergeCell ref="B48:E48"/>
    <mergeCell ref="B49:E49"/>
    <mergeCell ref="B50:E50"/>
    <mergeCell ref="B51:E51"/>
    <mergeCell ref="B52:E52"/>
    <mergeCell ref="B53:E53"/>
    <mergeCell ref="B66:E66"/>
    <mergeCell ref="B47:E47"/>
    <mergeCell ref="B38:E38"/>
    <mergeCell ref="B39:E39"/>
    <mergeCell ref="B40:E40"/>
    <mergeCell ref="B41:E41"/>
    <mergeCell ref="B54:E54"/>
    <mergeCell ref="B55:E55"/>
    <mergeCell ref="B56:E56"/>
    <mergeCell ref="B57:E57"/>
    <mergeCell ref="B20:E20"/>
    <mergeCell ref="B21:E21"/>
    <mergeCell ref="B22:E22"/>
    <mergeCell ref="B23:E23"/>
    <mergeCell ref="B42:E42"/>
    <mergeCell ref="B43:E43"/>
    <mergeCell ref="B44:E44"/>
    <mergeCell ref="B45:E45"/>
    <mergeCell ref="B46:E46"/>
    <mergeCell ref="B408:E408"/>
    <mergeCell ref="B7:D7"/>
    <mergeCell ref="B8:D8"/>
    <mergeCell ref="B10:H10"/>
    <mergeCell ref="B36:E36"/>
    <mergeCell ref="B37:E37"/>
    <mergeCell ref="B15:E15"/>
    <mergeCell ref="B16:E16"/>
    <mergeCell ref="B17:E17"/>
    <mergeCell ref="B24:E24"/>
    <mergeCell ref="B25:E25"/>
    <mergeCell ref="B26:E26"/>
    <mergeCell ref="F14:H14"/>
    <mergeCell ref="B27:E27"/>
    <mergeCell ref="B28:E28"/>
    <mergeCell ref="B30:E30"/>
    <mergeCell ref="B31:E31"/>
    <mergeCell ref="B32:E32"/>
    <mergeCell ref="B33:E33"/>
    <mergeCell ref="B34:E34"/>
    <mergeCell ref="B35:E35"/>
    <mergeCell ref="B29:E29"/>
    <mergeCell ref="B18:E18"/>
    <mergeCell ref="B19:E19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</sheetPr>
  <dimension ref="A2:O914"/>
  <sheetViews>
    <sheetView topLeftCell="A4" zoomScale="95" zoomScaleNormal="95" workbookViewId="0">
      <selection activeCell="B37" sqref="B37:E37"/>
    </sheetView>
  </sheetViews>
  <sheetFormatPr baseColWidth="10" defaultColWidth="10.88671875" defaultRowHeight="14.4" x14ac:dyDescent="0.3"/>
  <cols>
    <col min="2" max="2" width="41.33203125" bestFit="1" customWidth="1"/>
    <col min="3" max="3" width="12.33203125" customWidth="1"/>
    <col min="6" max="8" width="21.88671875" customWidth="1"/>
  </cols>
  <sheetData>
    <row r="2" spans="1:15" x14ac:dyDescent="0.3">
      <c r="A2" s="20"/>
      <c r="B2" s="21" t="s">
        <v>302</v>
      </c>
      <c r="C2" s="21"/>
      <c r="D2" s="21"/>
      <c r="E2" s="21"/>
      <c r="F2" s="21"/>
      <c r="G2" s="21"/>
      <c r="H2" s="21"/>
      <c r="I2" s="20"/>
      <c r="J2" s="20"/>
    </row>
    <row r="3" spans="1:15" s="14" customFormat="1" ht="14.4" customHeight="1" x14ac:dyDescent="0.25">
      <c r="A3" s="22"/>
      <c r="B3" s="21"/>
      <c r="C3" s="21"/>
      <c r="D3" s="21"/>
      <c r="E3" s="21"/>
      <c r="F3" s="21"/>
      <c r="G3" s="21"/>
      <c r="H3" s="21"/>
      <c r="I3" s="22"/>
      <c r="J3" s="22"/>
    </row>
    <row r="4" spans="1:15" x14ac:dyDescent="0.3">
      <c r="A4" s="20"/>
      <c r="B4" s="20"/>
      <c r="C4" s="20"/>
      <c r="D4" s="20"/>
      <c r="E4" s="20"/>
      <c r="F4" s="20"/>
      <c r="G4" s="20"/>
      <c r="H4" s="20"/>
      <c r="I4" s="20"/>
      <c r="J4" s="20"/>
    </row>
    <row r="7" spans="1:15" x14ac:dyDescent="0.3">
      <c r="B7" s="95" t="s">
        <v>388</v>
      </c>
      <c r="C7" s="95"/>
      <c r="D7" s="95"/>
    </row>
    <row r="8" spans="1:15" x14ac:dyDescent="0.3">
      <c r="B8" s="95" t="s">
        <v>389</v>
      </c>
      <c r="C8" s="95"/>
      <c r="D8" s="95"/>
      <c r="E8" s="20"/>
    </row>
    <row r="9" spans="1:15" x14ac:dyDescent="0.3">
      <c r="B9" s="20"/>
      <c r="C9" s="20"/>
      <c r="D9" s="20"/>
      <c r="E9" s="20"/>
    </row>
    <row r="10" spans="1:15" s="10" customFormat="1" x14ac:dyDescent="0.3">
      <c r="B10" s="91" t="s">
        <v>303</v>
      </c>
      <c r="C10" s="91"/>
      <c r="D10" s="91"/>
      <c r="E10" s="91"/>
      <c r="F10" s="91"/>
      <c r="G10" s="91"/>
      <c r="H10" s="91"/>
    </row>
    <row r="11" spans="1:15" ht="15" customHeight="1" x14ac:dyDescent="0.3">
      <c r="E11" s="2"/>
      <c r="G11" s="9"/>
    </row>
    <row r="12" spans="1:15" ht="15" customHeight="1" x14ac:dyDescent="0.3">
      <c r="B12" s="16"/>
      <c r="C12" s="16"/>
      <c r="D12" s="16"/>
      <c r="E12" s="2"/>
      <c r="G12" s="9"/>
    </row>
    <row r="13" spans="1:15" ht="15" customHeight="1" x14ac:dyDescent="0.3">
      <c r="B13" s="16" t="s">
        <v>298</v>
      </c>
      <c r="C13" s="16" t="s">
        <v>306</v>
      </c>
      <c r="D13" s="16"/>
      <c r="E13" s="2"/>
      <c r="G13" s="9"/>
    </row>
    <row r="14" spans="1:15" ht="15" customHeight="1" x14ac:dyDescent="0.3">
      <c r="B14" s="15"/>
      <c r="C14" s="15"/>
      <c r="D14" s="15"/>
      <c r="E14" s="2"/>
      <c r="G14" s="9"/>
    </row>
    <row r="15" spans="1:15" x14ac:dyDescent="0.3">
      <c r="B15" s="124" t="s">
        <v>83</v>
      </c>
      <c r="C15" s="125"/>
      <c r="D15" s="125"/>
      <c r="E15" s="125"/>
      <c r="F15" s="18" t="s">
        <v>84</v>
      </c>
      <c r="G15" s="18" t="s">
        <v>85</v>
      </c>
      <c r="H15" s="18" t="s">
        <v>86</v>
      </c>
    </row>
    <row r="16" spans="1:15" x14ac:dyDescent="0.3">
      <c r="B16" s="100" t="s">
        <v>87</v>
      </c>
      <c r="C16" s="101"/>
      <c r="D16" s="101"/>
      <c r="E16" s="101"/>
      <c r="F16" s="4" t="e">
        <f>F17+F96+F159</f>
        <v>#REF!</v>
      </c>
      <c r="G16" s="4" t="e">
        <f>G17+G96+G159</f>
        <v>#REF!</v>
      </c>
      <c r="H16" s="4" t="e">
        <f>F16-G16</f>
        <v>#REF!</v>
      </c>
      <c r="I16" t="s">
        <v>299</v>
      </c>
      <c r="J16" t="s">
        <v>299</v>
      </c>
      <c r="K16" t="s">
        <v>299</v>
      </c>
      <c r="M16" t="s">
        <v>299</v>
      </c>
      <c r="N16" t="s">
        <v>299</v>
      </c>
      <c r="O16" t="s">
        <v>299</v>
      </c>
    </row>
    <row r="17" spans="2:15" ht="15" customHeight="1" x14ac:dyDescent="0.3">
      <c r="B17" s="100" t="s">
        <v>88</v>
      </c>
      <c r="C17" s="101"/>
      <c r="D17" s="101"/>
      <c r="E17" s="101"/>
      <c r="F17" s="5" t="e">
        <f>F18+F29</f>
        <v>#REF!</v>
      </c>
      <c r="G17" s="5" t="e">
        <f>G18+G29</f>
        <v>#REF!</v>
      </c>
      <c r="H17" s="5" t="e">
        <f>F17-G17</f>
        <v>#REF!</v>
      </c>
      <c r="I17" t="s">
        <v>299</v>
      </c>
      <c r="J17" t="s">
        <v>299</v>
      </c>
      <c r="K17" t="s">
        <v>299</v>
      </c>
      <c r="M17" t="s">
        <v>299</v>
      </c>
      <c r="N17" t="s">
        <v>299</v>
      </c>
      <c r="O17" t="s">
        <v>299</v>
      </c>
    </row>
    <row r="18" spans="2:15" x14ac:dyDescent="0.3">
      <c r="B18" s="113" t="s">
        <v>89</v>
      </c>
      <c r="C18" s="114"/>
      <c r="D18" s="114"/>
      <c r="E18" s="114"/>
      <c r="F18" s="6" t="e">
        <f>F19+F25+F28</f>
        <v>#REF!</v>
      </c>
      <c r="G18" s="6" t="e">
        <f>G19+G25+G28</f>
        <v>#REF!</v>
      </c>
      <c r="H18" s="6" t="e">
        <f>F18-G18</f>
        <v>#REF!</v>
      </c>
      <c r="I18" t="s">
        <v>299</v>
      </c>
      <c r="J18" t="s">
        <v>299</v>
      </c>
      <c r="K18" t="s">
        <v>299</v>
      </c>
      <c r="M18" t="s">
        <v>299</v>
      </c>
      <c r="N18" t="s">
        <v>299</v>
      </c>
      <c r="O18" t="s">
        <v>299</v>
      </c>
    </row>
    <row r="19" spans="2:15" x14ac:dyDescent="0.3">
      <c r="B19" s="104" t="s">
        <v>90</v>
      </c>
      <c r="C19" s="105"/>
      <c r="D19" s="105"/>
      <c r="E19" s="105"/>
      <c r="F19" s="6" t="e">
        <f>SUM(F20:F24)</f>
        <v>#REF!</v>
      </c>
      <c r="G19" s="6" t="e">
        <f>SUM(G20:G24)</f>
        <v>#REF!</v>
      </c>
      <c r="H19" s="6" t="e">
        <f t="shared" ref="H19" si="0">F19-G19</f>
        <v>#REF!</v>
      </c>
      <c r="I19" t="s">
        <v>299</v>
      </c>
      <c r="J19" t="s">
        <v>299</v>
      </c>
      <c r="K19" t="s">
        <v>299</v>
      </c>
      <c r="M19" t="s">
        <v>299</v>
      </c>
      <c r="N19" t="s">
        <v>299</v>
      </c>
      <c r="O19" t="s">
        <v>299</v>
      </c>
    </row>
    <row r="20" spans="2:15" x14ac:dyDescent="0.3">
      <c r="B20" s="115" t="s">
        <v>1</v>
      </c>
      <c r="C20" s="116"/>
      <c r="D20" s="116"/>
      <c r="E20" s="116"/>
      <c r="F20" s="7" t="e">
        <f>#REF!</f>
        <v>#REF!</v>
      </c>
      <c r="G20" s="7" t="e">
        <f>#REF!</f>
        <v>#REF!</v>
      </c>
      <c r="H20" s="6" t="e">
        <f>F20-G20</f>
        <v>#REF!</v>
      </c>
      <c r="I20" t="s">
        <v>299</v>
      </c>
      <c r="J20" t="s">
        <v>299</v>
      </c>
      <c r="K20" t="s">
        <v>299</v>
      </c>
      <c r="M20" t="s">
        <v>299</v>
      </c>
      <c r="N20" t="s">
        <v>299</v>
      </c>
      <c r="O20" t="s">
        <v>299</v>
      </c>
    </row>
    <row r="21" spans="2:15" x14ac:dyDescent="0.3">
      <c r="B21" s="102" t="s">
        <v>91</v>
      </c>
      <c r="C21" s="103"/>
      <c r="D21" s="103"/>
      <c r="E21" s="103"/>
      <c r="F21" s="7" t="e">
        <f>#REF!</f>
        <v>#REF!</v>
      </c>
      <c r="G21" s="7" t="e">
        <f>#REF!</f>
        <v>#REF!</v>
      </c>
      <c r="H21" s="6" t="e">
        <f t="shared" ref="H21:H84" si="1">F21-G21</f>
        <v>#REF!</v>
      </c>
      <c r="I21" t="s">
        <v>299</v>
      </c>
      <c r="J21" t="s">
        <v>299</v>
      </c>
      <c r="K21" t="s">
        <v>299</v>
      </c>
      <c r="M21" t="s">
        <v>299</v>
      </c>
      <c r="N21" t="s">
        <v>299</v>
      </c>
      <c r="O21" t="s">
        <v>299</v>
      </c>
    </row>
    <row r="22" spans="2:15" x14ac:dyDescent="0.3">
      <c r="B22" s="102" t="s">
        <v>92</v>
      </c>
      <c r="C22" s="103"/>
      <c r="D22" s="103"/>
      <c r="E22" s="103"/>
      <c r="F22" s="7" t="e">
        <f>#REF!</f>
        <v>#REF!</v>
      </c>
      <c r="G22" s="7" t="e">
        <f>#REF!</f>
        <v>#REF!</v>
      </c>
      <c r="H22" s="6" t="e">
        <f t="shared" si="1"/>
        <v>#REF!</v>
      </c>
      <c r="I22" t="s">
        <v>299</v>
      </c>
      <c r="J22" t="s">
        <v>299</v>
      </c>
      <c r="K22" t="s">
        <v>299</v>
      </c>
      <c r="M22" t="s">
        <v>299</v>
      </c>
      <c r="N22" t="s">
        <v>299</v>
      </c>
      <c r="O22" t="s">
        <v>299</v>
      </c>
    </row>
    <row r="23" spans="2:15" x14ac:dyDescent="0.3">
      <c r="B23" s="102" t="s">
        <v>93</v>
      </c>
      <c r="C23" s="103"/>
      <c r="D23" s="103"/>
      <c r="E23" s="103"/>
      <c r="F23" s="7" t="e">
        <f>#REF!</f>
        <v>#REF!</v>
      </c>
      <c r="G23" s="7" t="e">
        <f>#REF!</f>
        <v>#REF!</v>
      </c>
      <c r="H23" s="6" t="e">
        <f t="shared" si="1"/>
        <v>#REF!</v>
      </c>
      <c r="I23" t="s">
        <v>299</v>
      </c>
      <c r="J23" t="s">
        <v>299</v>
      </c>
      <c r="K23" t="s">
        <v>299</v>
      </c>
      <c r="M23" t="s">
        <v>299</v>
      </c>
      <c r="N23" t="s">
        <v>299</v>
      </c>
      <c r="O23" t="s">
        <v>299</v>
      </c>
    </row>
    <row r="24" spans="2:15" x14ac:dyDescent="0.3">
      <c r="B24" s="102" t="s">
        <v>94</v>
      </c>
      <c r="C24" s="103"/>
      <c r="D24" s="103"/>
      <c r="E24" s="103"/>
      <c r="F24" s="7" t="e">
        <f>#REF!</f>
        <v>#REF!</v>
      </c>
      <c r="G24" s="7" t="e">
        <f>#REF!</f>
        <v>#REF!</v>
      </c>
      <c r="H24" s="6" t="e">
        <f t="shared" si="1"/>
        <v>#REF!</v>
      </c>
      <c r="I24" t="s">
        <v>299</v>
      </c>
      <c r="J24" t="s">
        <v>299</v>
      </c>
      <c r="K24" t="s">
        <v>299</v>
      </c>
      <c r="M24" t="s">
        <v>299</v>
      </c>
      <c r="N24" t="s">
        <v>299</v>
      </c>
      <c r="O24" t="s">
        <v>299</v>
      </c>
    </row>
    <row r="25" spans="2:15" x14ac:dyDescent="0.3">
      <c r="B25" s="104" t="s">
        <v>95</v>
      </c>
      <c r="C25" s="105"/>
      <c r="D25" s="105"/>
      <c r="E25" s="105"/>
      <c r="F25" s="6" t="e">
        <f>F26+F27</f>
        <v>#REF!</v>
      </c>
      <c r="G25" s="6" t="e">
        <f>G26+G27</f>
        <v>#REF!</v>
      </c>
      <c r="H25" s="6" t="e">
        <f t="shared" si="1"/>
        <v>#REF!</v>
      </c>
      <c r="I25" t="s">
        <v>299</v>
      </c>
      <c r="J25" t="s">
        <v>299</v>
      </c>
      <c r="K25" t="s">
        <v>299</v>
      </c>
      <c r="M25" t="s">
        <v>299</v>
      </c>
      <c r="N25" t="s">
        <v>299</v>
      </c>
      <c r="O25" t="s">
        <v>299</v>
      </c>
    </row>
    <row r="26" spans="2:15" x14ac:dyDescent="0.3">
      <c r="B26" s="106" t="s">
        <v>96</v>
      </c>
      <c r="C26" s="107"/>
      <c r="D26" s="107"/>
      <c r="E26" s="107"/>
      <c r="F26" s="7" t="e">
        <f>#REF!</f>
        <v>#REF!</v>
      </c>
      <c r="G26" s="7" t="e">
        <f>#REF!</f>
        <v>#REF!</v>
      </c>
      <c r="H26" s="6" t="e">
        <f t="shared" si="1"/>
        <v>#REF!</v>
      </c>
    </row>
    <row r="27" spans="2:15" x14ac:dyDescent="0.3">
      <c r="B27" s="106" t="s">
        <v>301</v>
      </c>
      <c r="C27" s="107"/>
      <c r="D27" s="107"/>
      <c r="E27" s="107"/>
      <c r="F27" s="7" t="e">
        <f>#REF!</f>
        <v>#REF!</v>
      </c>
      <c r="G27" s="7" t="e">
        <f>#REF!</f>
        <v>#REF!</v>
      </c>
      <c r="H27" s="6" t="e">
        <f t="shared" si="1"/>
        <v>#REF!</v>
      </c>
    </row>
    <row r="28" spans="2:15" x14ac:dyDescent="0.3">
      <c r="B28" s="104" t="s">
        <v>97</v>
      </c>
      <c r="C28" s="105"/>
      <c r="D28" s="105"/>
      <c r="E28" s="105"/>
      <c r="F28" s="7" t="e">
        <f>#REF!</f>
        <v>#REF!</v>
      </c>
      <c r="G28" s="7" t="e">
        <f>#REF!</f>
        <v>#REF!</v>
      </c>
      <c r="H28" s="6" t="e">
        <f t="shared" si="1"/>
        <v>#REF!</v>
      </c>
    </row>
    <row r="29" spans="2:15" x14ac:dyDescent="0.3">
      <c r="B29" s="113" t="s">
        <v>98</v>
      </c>
      <c r="C29" s="114"/>
      <c r="D29" s="114"/>
      <c r="E29" s="114"/>
      <c r="F29" s="6" t="e">
        <f>F30+F33+F34+F60+F66+F73+F76+F95</f>
        <v>#REF!</v>
      </c>
      <c r="G29" s="6" t="e">
        <f>G30+G33+G34+G60+G66+G73+G76+G95</f>
        <v>#REF!</v>
      </c>
      <c r="H29" s="6" t="e">
        <f t="shared" si="1"/>
        <v>#REF!</v>
      </c>
      <c r="I29" s="11"/>
      <c r="J29" s="11"/>
      <c r="K29" t="s">
        <v>299</v>
      </c>
      <c r="M29" t="s">
        <v>299</v>
      </c>
      <c r="N29" t="s">
        <v>299</v>
      </c>
      <c r="O29" t="s">
        <v>299</v>
      </c>
    </row>
    <row r="30" spans="2:15" x14ac:dyDescent="0.3">
      <c r="B30" s="104" t="s">
        <v>99</v>
      </c>
      <c r="C30" s="105"/>
      <c r="D30" s="105"/>
      <c r="E30" s="105"/>
      <c r="F30" s="6" t="e">
        <f>F31-G31</f>
        <v>#REF!</v>
      </c>
      <c r="G30" s="6" t="e">
        <f>G32-F32</f>
        <v>#REF!</v>
      </c>
      <c r="H30" s="6" t="e">
        <f t="shared" si="1"/>
        <v>#REF!</v>
      </c>
    </row>
    <row r="31" spans="2:15" x14ac:dyDescent="0.3">
      <c r="B31" s="111" t="s">
        <v>100</v>
      </c>
      <c r="C31" s="112"/>
      <c r="D31" s="112"/>
      <c r="E31" s="112"/>
      <c r="F31" s="7" t="e">
        <f>#REF!</f>
        <v>#REF!</v>
      </c>
      <c r="G31" s="7" t="e">
        <f>#REF!</f>
        <v>#REF!</v>
      </c>
      <c r="H31" s="6" t="e">
        <f t="shared" si="1"/>
        <v>#REF!</v>
      </c>
    </row>
    <row r="32" spans="2:15" x14ac:dyDescent="0.3">
      <c r="B32" s="111" t="s">
        <v>101</v>
      </c>
      <c r="C32" s="112"/>
      <c r="D32" s="112"/>
      <c r="E32" s="112"/>
      <c r="F32" s="7" t="e">
        <f>#REF!</f>
        <v>#REF!</v>
      </c>
      <c r="G32" s="7" t="e">
        <f>#REF!</f>
        <v>#REF!</v>
      </c>
      <c r="H32" s="6" t="e">
        <f t="shared" si="1"/>
        <v>#REF!</v>
      </c>
      <c r="I32" t="s">
        <v>299</v>
      </c>
      <c r="J32" t="s">
        <v>299</v>
      </c>
      <c r="K32" t="s">
        <v>299</v>
      </c>
      <c r="M32" t="s">
        <v>299</v>
      </c>
      <c r="N32" t="s">
        <v>299</v>
      </c>
      <c r="O32" t="s">
        <v>299</v>
      </c>
    </row>
    <row r="33" spans="2:8" ht="14.7" customHeight="1" x14ac:dyDescent="0.3">
      <c r="B33" s="104" t="s">
        <v>102</v>
      </c>
      <c r="C33" s="105"/>
      <c r="D33" s="105"/>
      <c r="E33" s="105"/>
      <c r="F33" s="7" t="e">
        <f>#REF!</f>
        <v>#REF!</v>
      </c>
      <c r="G33" s="7" t="e">
        <f>#REF!</f>
        <v>#REF!</v>
      </c>
      <c r="H33" s="6" t="e">
        <f t="shared" si="1"/>
        <v>#REF!</v>
      </c>
    </row>
    <row r="34" spans="2:8" x14ac:dyDescent="0.3">
      <c r="B34" s="104" t="s">
        <v>103</v>
      </c>
      <c r="C34" s="105"/>
      <c r="D34" s="105"/>
      <c r="E34" s="105"/>
      <c r="F34" s="6" t="e">
        <f>F35+F36+F37</f>
        <v>#REF!</v>
      </c>
      <c r="G34" s="6" t="e">
        <f>G35+G36+G37</f>
        <v>#REF!</v>
      </c>
      <c r="H34" s="6" t="e">
        <f t="shared" si="1"/>
        <v>#REF!</v>
      </c>
    </row>
    <row r="35" spans="2:8" x14ac:dyDescent="0.3">
      <c r="B35" s="96" t="s">
        <v>104</v>
      </c>
      <c r="C35" s="97"/>
      <c r="D35" s="97"/>
      <c r="E35" s="97"/>
      <c r="F35" s="7" t="e">
        <f>F39+F43+F47+F51+F55+F57</f>
        <v>#REF!</v>
      </c>
      <c r="G35" s="7" t="e">
        <f>G39+G43+G47+G51+G55</f>
        <v>#REF!</v>
      </c>
      <c r="H35" s="6" t="e">
        <f t="shared" si="1"/>
        <v>#REF!</v>
      </c>
    </row>
    <row r="36" spans="2:8" x14ac:dyDescent="0.3">
      <c r="B36" s="96" t="s">
        <v>105</v>
      </c>
      <c r="C36" s="97"/>
      <c r="D36" s="97"/>
      <c r="E36" s="97"/>
      <c r="F36" s="7" t="e">
        <f>F40+F44+F48+F52+F56+F58</f>
        <v>#REF!</v>
      </c>
      <c r="G36" s="7" t="e">
        <f>G40+G44+G48+G52+G56+G58</f>
        <v>#REF!</v>
      </c>
      <c r="H36" s="6" t="e">
        <f t="shared" si="1"/>
        <v>#REF!</v>
      </c>
    </row>
    <row r="37" spans="2:8" x14ac:dyDescent="0.3">
      <c r="B37" s="96" t="s">
        <v>106</v>
      </c>
      <c r="C37" s="97"/>
      <c r="D37" s="97"/>
      <c r="E37" s="97"/>
      <c r="F37" s="7" t="e">
        <f>F41+F45+F49+F53+F57+F59</f>
        <v>#REF!</v>
      </c>
      <c r="G37" s="7" t="e">
        <f t="shared" ref="G37" si="2">G41+G45+G49+G53+G57+G59</f>
        <v>#REF!</v>
      </c>
      <c r="H37" s="6" t="e">
        <f t="shared" si="1"/>
        <v>#REF!</v>
      </c>
    </row>
    <row r="38" spans="2:8" x14ac:dyDescent="0.3">
      <c r="B38" s="106" t="s">
        <v>107</v>
      </c>
      <c r="C38" s="107"/>
      <c r="D38" s="107"/>
      <c r="E38" s="107"/>
      <c r="F38" s="6" t="e">
        <f>F39+F40+F41</f>
        <v>#REF!</v>
      </c>
      <c r="G38" s="6" t="e">
        <f>G39+G40+G41</f>
        <v>#REF!</v>
      </c>
      <c r="H38" s="6" t="e">
        <f t="shared" si="1"/>
        <v>#REF!</v>
      </c>
    </row>
    <row r="39" spans="2:8" x14ac:dyDescent="0.3">
      <c r="B39" s="102" t="s">
        <v>108</v>
      </c>
      <c r="C39" s="103"/>
      <c r="D39" s="103"/>
      <c r="E39" s="103"/>
      <c r="F39" s="7" t="e">
        <f>#REF!</f>
        <v>#REF!</v>
      </c>
      <c r="G39" s="7" t="e">
        <f>#REF!</f>
        <v>#REF!</v>
      </c>
      <c r="H39" s="6" t="e">
        <f t="shared" si="1"/>
        <v>#REF!</v>
      </c>
    </row>
    <row r="40" spans="2:8" x14ac:dyDescent="0.3">
      <c r="B40" s="102" t="s">
        <v>109</v>
      </c>
      <c r="C40" s="103"/>
      <c r="D40" s="103"/>
      <c r="E40" s="103"/>
      <c r="F40" s="7" t="e">
        <f>#REF!</f>
        <v>#REF!</v>
      </c>
      <c r="G40" s="7" t="e">
        <f>#REF!</f>
        <v>#REF!</v>
      </c>
      <c r="H40" s="6" t="e">
        <f t="shared" si="1"/>
        <v>#REF!</v>
      </c>
    </row>
    <row r="41" spans="2:8" x14ac:dyDescent="0.3">
      <c r="B41" s="102" t="s">
        <v>110</v>
      </c>
      <c r="C41" s="103"/>
      <c r="D41" s="103"/>
      <c r="E41" s="103"/>
      <c r="F41" s="7" t="e">
        <f>#REF!</f>
        <v>#REF!</v>
      </c>
      <c r="G41" s="7" t="e">
        <f>#REF!</f>
        <v>#REF!</v>
      </c>
      <c r="H41" s="6" t="e">
        <f t="shared" si="1"/>
        <v>#REF!</v>
      </c>
    </row>
    <row r="42" spans="2:8" ht="14.7" customHeight="1" x14ac:dyDescent="0.3">
      <c r="B42" s="106" t="s">
        <v>111</v>
      </c>
      <c r="C42" s="107"/>
      <c r="D42" s="107"/>
      <c r="E42" s="107"/>
      <c r="F42" s="6" t="e">
        <f>F43+F44+F45</f>
        <v>#REF!</v>
      </c>
      <c r="G42" s="6" t="e">
        <f>G43+G44+G45</f>
        <v>#REF!</v>
      </c>
      <c r="H42" s="6" t="e">
        <f t="shared" si="1"/>
        <v>#REF!</v>
      </c>
    </row>
    <row r="43" spans="2:8" x14ac:dyDescent="0.3">
      <c r="B43" s="102" t="s">
        <v>108</v>
      </c>
      <c r="C43" s="103"/>
      <c r="D43" s="103"/>
      <c r="E43" s="103"/>
      <c r="F43" s="7" t="e">
        <f>#REF!</f>
        <v>#REF!</v>
      </c>
      <c r="G43" s="7" t="e">
        <f>#REF!</f>
        <v>#REF!</v>
      </c>
      <c r="H43" s="6" t="e">
        <f t="shared" si="1"/>
        <v>#REF!</v>
      </c>
    </row>
    <row r="44" spans="2:8" x14ac:dyDescent="0.3">
      <c r="B44" s="102" t="s">
        <v>109</v>
      </c>
      <c r="C44" s="103"/>
      <c r="D44" s="103"/>
      <c r="E44" s="103"/>
      <c r="F44" s="7" t="e">
        <f>#REF!</f>
        <v>#REF!</v>
      </c>
      <c r="G44" s="7" t="e">
        <f>#REF!</f>
        <v>#REF!</v>
      </c>
      <c r="H44" s="6" t="e">
        <f t="shared" si="1"/>
        <v>#REF!</v>
      </c>
    </row>
    <row r="45" spans="2:8" ht="14.7" customHeight="1" x14ac:dyDescent="0.3">
      <c r="B45" s="102" t="s">
        <v>110</v>
      </c>
      <c r="C45" s="103"/>
      <c r="D45" s="103"/>
      <c r="E45" s="103"/>
      <c r="F45" s="7" t="e">
        <f>#REF!</f>
        <v>#REF!</v>
      </c>
      <c r="G45" s="7" t="e">
        <f>#REF!</f>
        <v>#REF!</v>
      </c>
      <c r="H45" s="6" t="e">
        <f t="shared" si="1"/>
        <v>#REF!</v>
      </c>
    </row>
    <row r="46" spans="2:8" ht="14.7" customHeight="1" x14ac:dyDescent="0.3">
      <c r="B46" s="106" t="s">
        <v>112</v>
      </c>
      <c r="C46" s="107"/>
      <c r="D46" s="107"/>
      <c r="E46" s="107"/>
      <c r="F46" s="6" t="e">
        <f>F47+F48+F49</f>
        <v>#REF!</v>
      </c>
      <c r="G46" s="6" t="e">
        <f>G47+G48+G49</f>
        <v>#REF!</v>
      </c>
      <c r="H46" s="6" t="e">
        <f t="shared" si="1"/>
        <v>#REF!</v>
      </c>
    </row>
    <row r="47" spans="2:8" x14ac:dyDescent="0.3">
      <c r="B47" s="102" t="s">
        <v>108</v>
      </c>
      <c r="C47" s="103"/>
      <c r="D47" s="103"/>
      <c r="E47" s="103"/>
      <c r="F47" s="7" t="e">
        <f>#REF!</f>
        <v>#REF!</v>
      </c>
      <c r="G47" s="7" t="e">
        <f>#REF!</f>
        <v>#REF!</v>
      </c>
      <c r="H47" s="6" t="e">
        <f t="shared" si="1"/>
        <v>#REF!</v>
      </c>
    </row>
    <row r="48" spans="2:8" x14ac:dyDescent="0.3">
      <c r="B48" s="102" t="s">
        <v>109</v>
      </c>
      <c r="C48" s="103"/>
      <c r="D48" s="103"/>
      <c r="E48" s="103"/>
      <c r="F48" s="7" t="e">
        <f>#REF!</f>
        <v>#REF!</v>
      </c>
      <c r="G48" s="7" t="e">
        <f>#REF!</f>
        <v>#REF!</v>
      </c>
      <c r="H48" s="6" t="e">
        <f t="shared" si="1"/>
        <v>#REF!</v>
      </c>
    </row>
    <row r="49" spans="2:8" ht="14.7" customHeight="1" x14ac:dyDescent="0.3">
      <c r="B49" s="102" t="s">
        <v>110</v>
      </c>
      <c r="C49" s="103"/>
      <c r="D49" s="103"/>
      <c r="E49" s="103"/>
      <c r="F49" s="7" t="e">
        <f>#REF!</f>
        <v>#REF!</v>
      </c>
      <c r="G49" s="7" t="e">
        <f>#REF!</f>
        <v>#REF!</v>
      </c>
      <c r="H49" s="6" t="e">
        <f t="shared" si="1"/>
        <v>#REF!</v>
      </c>
    </row>
    <row r="50" spans="2:8" ht="14.7" customHeight="1" x14ac:dyDescent="0.3">
      <c r="B50" s="106" t="s">
        <v>113</v>
      </c>
      <c r="C50" s="107"/>
      <c r="D50" s="107"/>
      <c r="E50" s="107"/>
      <c r="F50" s="6" t="e">
        <f>F51+F52+F53</f>
        <v>#REF!</v>
      </c>
      <c r="G50" s="6" t="e">
        <f>G51+G52+G53</f>
        <v>#REF!</v>
      </c>
      <c r="H50" s="6" t="e">
        <f t="shared" si="1"/>
        <v>#REF!</v>
      </c>
    </row>
    <row r="51" spans="2:8" x14ac:dyDescent="0.3">
      <c r="B51" s="102" t="s">
        <v>108</v>
      </c>
      <c r="C51" s="103"/>
      <c r="D51" s="103"/>
      <c r="E51" s="103"/>
      <c r="F51" s="7" t="e">
        <f>#REF!</f>
        <v>#REF!</v>
      </c>
      <c r="G51" s="7" t="e">
        <f>#REF!</f>
        <v>#REF!</v>
      </c>
      <c r="H51" s="6" t="e">
        <f t="shared" si="1"/>
        <v>#REF!</v>
      </c>
    </row>
    <row r="52" spans="2:8" x14ac:dyDescent="0.3">
      <c r="B52" s="102" t="s">
        <v>109</v>
      </c>
      <c r="C52" s="103"/>
      <c r="D52" s="103"/>
      <c r="E52" s="103"/>
      <c r="F52" s="7" t="e">
        <f>#REF!</f>
        <v>#REF!</v>
      </c>
      <c r="G52" s="7" t="e">
        <f>#REF!</f>
        <v>#REF!</v>
      </c>
      <c r="H52" s="6" t="e">
        <f t="shared" si="1"/>
        <v>#REF!</v>
      </c>
    </row>
    <row r="53" spans="2:8" ht="14.7" customHeight="1" x14ac:dyDescent="0.3">
      <c r="B53" s="102" t="s">
        <v>110</v>
      </c>
      <c r="C53" s="103"/>
      <c r="D53" s="103"/>
      <c r="E53" s="103"/>
      <c r="F53" s="7" t="e">
        <f>#REF!</f>
        <v>#REF!</v>
      </c>
      <c r="G53" s="7" t="e">
        <f>#REF!</f>
        <v>#REF!</v>
      </c>
      <c r="H53" s="6" t="e">
        <f t="shared" si="1"/>
        <v>#REF!</v>
      </c>
    </row>
    <row r="54" spans="2:8" ht="14.7" customHeight="1" x14ac:dyDescent="0.3">
      <c r="B54" s="106" t="s">
        <v>114</v>
      </c>
      <c r="C54" s="107"/>
      <c r="D54" s="107"/>
      <c r="E54" s="107"/>
      <c r="F54" s="6" t="e">
        <f>F55+F56+F57</f>
        <v>#REF!</v>
      </c>
      <c r="G54" s="6" t="e">
        <f>G55+G56+G57</f>
        <v>#REF!</v>
      </c>
      <c r="H54" s="6" t="e">
        <f t="shared" si="1"/>
        <v>#REF!</v>
      </c>
    </row>
    <row r="55" spans="2:8" x14ac:dyDescent="0.3">
      <c r="B55" s="102" t="s">
        <v>108</v>
      </c>
      <c r="C55" s="103"/>
      <c r="D55" s="103"/>
      <c r="E55" s="103"/>
      <c r="F55" s="7" t="e">
        <f>#REF!</f>
        <v>#REF!</v>
      </c>
      <c r="G55" s="7" t="e">
        <f>#REF!</f>
        <v>#REF!</v>
      </c>
      <c r="H55" s="6" t="e">
        <f t="shared" si="1"/>
        <v>#REF!</v>
      </c>
    </row>
    <row r="56" spans="2:8" x14ac:dyDescent="0.3">
      <c r="B56" s="102" t="s">
        <v>109</v>
      </c>
      <c r="C56" s="103"/>
      <c r="D56" s="103"/>
      <c r="E56" s="103"/>
      <c r="F56" s="7" t="e">
        <f>#REF!</f>
        <v>#REF!</v>
      </c>
      <c r="G56" s="7" t="e">
        <f>#REF!</f>
        <v>#REF!</v>
      </c>
      <c r="H56" s="6" t="e">
        <f t="shared" si="1"/>
        <v>#REF!</v>
      </c>
    </row>
    <row r="57" spans="2:8" ht="14.7" customHeight="1" x14ac:dyDescent="0.3">
      <c r="B57" s="102" t="s">
        <v>110</v>
      </c>
      <c r="C57" s="103"/>
      <c r="D57" s="103"/>
      <c r="E57" s="103"/>
      <c r="F57" s="7" t="e">
        <f>#REF!</f>
        <v>#REF!</v>
      </c>
      <c r="G57" s="7" t="e">
        <f>#REF!</f>
        <v>#REF!</v>
      </c>
      <c r="H57" s="6" t="e">
        <f t="shared" si="1"/>
        <v>#REF!</v>
      </c>
    </row>
    <row r="58" spans="2:8" ht="14.7" customHeight="1" x14ac:dyDescent="0.3">
      <c r="B58" s="106" t="s">
        <v>115</v>
      </c>
      <c r="C58" s="107"/>
      <c r="D58" s="107"/>
      <c r="E58" s="107"/>
      <c r="F58" s="7" t="e">
        <f>#REF!</f>
        <v>#REF!</v>
      </c>
      <c r="G58" s="7" t="e">
        <f>#REF!</f>
        <v>#REF!</v>
      </c>
      <c r="H58" s="6" t="e">
        <f t="shared" si="1"/>
        <v>#REF!</v>
      </c>
    </row>
    <row r="59" spans="2:8" ht="14.7" customHeight="1" x14ac:dyDescent="0.3">
      <c r="B59" s="106" t="s">
        <v>116</v>
      </c>
      <c r="C59" s="107"/>
      <c r="D59" s="107"/>
      <c r="E59" s="107"/>
      <c r="F59" s="7" t="e">
        <f>#REF!</f>
        <v>#REF!</v>
      </c>
      <c r="G59" s="7" t="e">
        <f>#REF!</f>
        <v>#REF!</v>
      </c>
      <c r="H59" s="6" t="e">
        <f t="shared" si="1"/>
        <v>#REF!</v>
      </c>
    </row>
    <row r="60" spans="2:8" x14ac:dyDescent="0.3">
      <c r="B60" s="104" t="s">
        <v>117</v>
      </c>
      <c r="C60" s="105"/>
      <c r="D60" s="105"/>
      <c r="E60" s="105"/>
      <c r="F60" s="6" t="e">
        <f>F61+F62</f>
        <v>#REF!</v>
      </c>
      <c r="G60" s="6" t="e">
        <f>G61+G62</f>
        <v>#REF!</v>
      </c>
      <c r="H60" s="6" t="e">
        <f t="shared" si="1"/>
        <v>#REF!</v>
      </c>
    </row>
    <row r="61" spans="2:8" ht="14.7" customHeight="1" x14ac:dyDescent="0.3">
      <c r="B61" s="102" t="s">
        <v>118</v>
      </c>
      <c r="C61" s="103"/>
      <c r="D61" s="103"/>
      <c r="E61" s="103"/>
      <c r="F61" s="7" t="e">
        <f>#REF!</f>
        <v>#REF!</v>
      </c>
      <c r="G61" s="7" t="e">
        <f>#REF!</f>
        <v>#REF!</v>
      </c>
      <c r="H61" s="6" t="e">
        <f t="shared" si="1"/>
        <v>#REF!</v>
      </c>
    </row>
    <row r="62" spans="2:8" ht="14.7" customHeight="1" x14ac:dyDescent="0.3">
      <c r="B62" s="102" t="s">
        <v>119</v>
      </c>
      <c r="C62" s="103"/>
      <c r="D62" s="103"/>
      <c r="E62" s="103"/>
      <c r="F62" s="6" t="e">
        <f>F63+F64+F65</f>
        <v>#REF!</v>
      </c>
      <c r="G62" s="6" t="e">
        <f>G63+G64+G65</f>
        <v>#REF!</v>
      </c>
      <c r="H62" s="6" t="e">
        <f t="shared" si="1"/>
        <v>#REF!</v>
      </c>
    </row>
    <row r="63" spans="2:8" x14ac:dyDescent="0.3">
      <c r="B63" s="117" t="s">
        <v>14</v>
      </c>
      <c r="C63" s="118"/>
      <c r="D63" s="118"/>
      <c r="E63" s="118"/>
      <c r="F63" s="7" t="e">
        <f>#REF!</f>
        <v>#REF!</v>
      </c>
      <c r="G63" s="7" t="e">
        <f>#REF!</f>
        <v>#REF!</v>
      </c>
      <c r="H63" s="6" t="e">
        <f t="shared" si="1"/>
        <v>#REF!</v>
      </c>
    </row>
    <row r="64" spans="2:8" x14ac:dyDescent="0.3">
      <c r="B64" s="117" t="s">
        <v>15</v>
      </c>
      <c r="C64" s="118"/>
      <c r="D64" s="118"/>
      <c r="E64" s="118"/>
      <c r="F64" s="7" t="e">
        <f>#REF!</f>
        <v>#REF!</v>
      </c>
      <c r="G64" s="7" t="e">
        <f>#REF!</f>
        <v>#REF!</v>
      </c>
      <c r="H64" s="6" t="e">
        <f t="shared" si="1"/>
        <v>#REF!</v>
      </c>
    </row>
    <row r="65" spans="2:8" x14ac:dyDescent="0.3">
      <c r="B65" s="117" t="s">
        <v>120</v>
      </c>
      <c r="C65" s="118"/>
      <c r="D65" s="118"/>
      <c r="E65" s="118"/>
      <c r="F65" s="7" t="e">
        <f>#REF!</f>
        <v>#REF!</v>
      </c>
      <c r="G65" s="7" t="e">
        <f>#REF!</f>
        <v>#REF!</v>
      </c>
      <c r="H65" s="6" t="e">
        <f t="shared" si="1"/>
        <v>#REF!</v>
      </c>
    </row>
    <row r="66" spans="2:8" ht="14.7" customHeight="1" x14ac:dyDescent="0.3">
      <c r="B66" s="104" t="s">
        <v>121</v>
      </c>
      <c r="C66" s="105"/>
      <c r="D66" s="105"/>
      <c r="E66" s="105"/>
      <c r="F66" s="8" t="e">
        <f>F67+F70+F71+F72</f>
        <v>#REF!</v>
      </c>
      <c r="G66" s="8" t="e">
        <f>G67+G70+G71+G72</f>
        <v>#REF!</v>
      </c>
      <c r="H66" s="6" t="e">
        <f t="shared" si="1"/>
        <v>#REF!</v>
      </c>
    </row>
    <row r="67" spans="2:8" x14ac:dyDescent="0.3">
      <c r="B67" s="102" t="s">
        <v>82</v>
      </c>
      <c r="C67" s="103"/>
      <c r="D67" s="103"/>
      <c r="E67" s="103"/>
      <c r="F67" s="6" t="e">
        <f>F68+F69</f>
        <v>#REF!</v>
      </c>
      <c r="G67" s="6" t="e">
        <f>G68+G69</f>
        <v>#REF!</v>
      </c>
      <c r="H67" s="6" t="e">
        <f t="shared" si="1"/>
        <v>#REF!</v>
      </c>
    </row>
    <row r="68" spans="2:8" x14ac:dyDescent="0.3">
      <c r="B68" s="117" t="s">
        <v>122</v>
      </c>
      <c r="C68" s="118"/>
      <c r="D68" s="118"/>
      <c r="E68" s="118"/>
      <c r="F68" s="7" t="e">
        <f>#REF!</f>
        <v>#REF!</v>
      </c>
      <c r="G68" s="7" t="e">
        <f>#REF!</f>
        <v>#REF!</v>
      </c>
      <c r="H68" s="6" t="e">
        <f t="shared" si="1"/>
        <v>#REF!</v>
      </c>
    </row>
    <row r="69" spans="2:8" x14ac:dyDescent="0.3">
      <c r="B69" s="117" t="s">
        <v>123</v>
      </c>
      <c r="C69" s="118"/>
      <c r="D69" s="118"/>
      <c r="E69" s="118"/>
      <c r="F69" s="7" t="e">
        <f>#REF!</f>
        <v>#REF!</v>
      </c>
      <c r="G69" s="7" t="e">
        <f>#REF!</f>
        <v>#REF!</v>
      </c>
      <c r="H69" s="6" t="e">
        <f t="shared" si="1"/>
        <v>#REF!</v>
      </c>
    </row>
    <row r="70" spans="2:8" ht="14.7" customHeight="1" x14ac:dyDescent="0.3">
      <c r="B70" s="102" t="s">
        <v>124</v>
      </c>
      <c r="C70" s="103"/>
      <c r="D70" s="103"/>
      <c r="E70" s="103"/>
      <c r="F70" s="7" t="e">
        <f>#REF!</f>
        <v>#REF!</v>
      </c>
      <c r="G70" s="7" t="e">
        <f>#REF!</f>
        <v>#REF!</v>
      </c>
      <c r="H70" s="6" t="e">
        <f t="shared" si="1"/>
        <v>#REF!</v>
      </c>
    </row>
    <row r="71" spans="2:8" ht="14.7" customHeight="1" x14ac:dyDescent="0.3">
      <c r="B71" s="102" t="s">
        <v>125</v>
      </c>
      <c r="C71" s="103"/>
      <c r="D71" s="103"/>
      <c r="E71" s="103"/>
      <c r="F71" s="7" t="e">
        <f>#REF!</f>
        <v>#REF!</v>
      </c>
      <c r="G71" s="7" t="e">
        <f>#REF!</f>
        <v>#REF!</v>
      </c>
      <c r="H71" s="6" t="e">
        <f t="shared" si="1"/>
        <v>#REF!</v>
      </c>
    </row>
    <row r="72" spans="2:8" x14ac:dyDescent="0.3">
      <c r="B72" s="102" t="s">
        <v>126</v>
      </c>
      <c r="C72" s="103"/>
      <c r="D72" s="103"/>
      <c r="E72" s="103"/>
      <c r="F72" s="7" t="e">
        <f>#REF!</f>
        <v>#REF!</v>
      </c>
      <c r="G72" s="7" t="e">
        <f>#REF!</f>
        <v>#REF!</v>
      </c>
      <c r="H72" s="6" t="e">
        <f t="shared" si="1"/>
        <v>#REF!</v>
      </c>
    </row>
    <row r="73" spans="2:8" ht="14.7" customHeight="1" x14ac:dyDescent="0.3">
      <c r="B73" s="104" t="s">
        <v>127</v>
      </c>
      <c r="C73" s="105"/>
      <c r="D73" s="105"/>
      <c r="E73" s="105"/>
      <c r="F73" s="6" t="e">
        <f>F74+F75</f>
        <v>#REF!</v>
      </c>
      <c r="G73" s="6" t="e">
        <f>G74+G75</f>
        <v>#REF!</v>
      </c>
      <c r="H73" s="6" t="e">
        <f t="shared" si="1"/>
        <v>#REF!</v>
      </c>
    </row>
    <row r="74" spans="2:8" x14ac:dyDescent="0.3">
      <c r="B74" s="117" t="s">
        <v>128</v>
      </c>
      <c r="C74" s="118"/>
      <c r="D74" s="118"/>
      <c r="E74" s="118"/>
      <c r="F74" s="7" t="e">
        <f>#REF!</f>
        <v>#REF!</v>
      </c>
      <c r="G74" s="7" t="e">
        <f>#REF!</f>
        <v>#REF!</v>
      </c>
      <c r="H74" s="6" t="e">
        <f t="shared" si="1"/>
        <v>#REF!</v>
      </c>
    </row>
    <row r="75" spans="2:8" x14ac:dyDescent="0.3">
      <c r="B75" s="117" t="s">
        <v>129</v>
      </c>
      <c r="C75" s="118"/>
      <c r="D75" s="118"/>
      <c r="E75" s="118"/>
      <c r="F75" s="7" t="e">
        <f>#REF!</f>
        <v>#REF!</v>
      </c>
      <c r="G75" s="7" t="e">
        <f>#REF!</f>
        <v>#REF!</v>
      </c>
      <c r="H75" s="6" t="e">
        <f t="shared" si="1"/>
        <v>#REF!</v>
      </c>
    </row>
    <row r="76" spans="2:8" ht="14.7" customHeight="1" x14ac:dyDescent="0.3">
      <c r="B76" s="104" t="s">
        <v>130</v>
      </c>
      <c r="C76" s="105"/>
      <c r="D76" s="105"/>
      <c r="E76" s="105"/>
      <c r="F76" s="6" t="e">
        <f>F77+F80+F81+F85+F92</f>
        <v>#REF!</v>
      </c>
      <c r="G76" s="6" t="e">
        <f>G77+G80+G81+G85+G92</f>
        <v>#REF!</v>
      </c>
      <c r="H76" s="6" t="e">
        <f t="shared" si="1"/>
        <v>#REF!</v>
      </c>
    </row>
    <row r="77" spans="2:8" x14ac:dyDescent="0.3">
      <c r="B77" s="111" t="s">
        <v>17</v>
      </c>
      <c r="C77" s="112"/>
      <c r="D77" s="112"/>
      <c r="E77" s="112"/>
      <c r="F77" s="6" t="e">
        <f>F78+F79</f>
        <v>#REF!</v>
      </c>
      <c r="G77" s="6" t="e">
        <f>G78+G79</f>
        <v>#REF!</v>
      </c>
      <c r="H77" s="6" t="e">
        <f t="shared" si="1"/>
        <v>#REF!</v>
      </c>
    </row>
    <row r="78" spans="2:8" x14ac:dyDescent="0.3">
      <c r="B78" s="117" t="s">
        <v>131</v>
      </c>
      <c r="C78" s="118"/>
      <c r="D78" s="118"/>
      <c r="E78" s="118"/>
      <c r="F78" s="7" t="e">
        <f>#REF!</f>
        <v>#REF!</v>
      </c>
      <c r="G78" s="7" t="e">
        <f>#REF!</f>
        <v>#REF!</v>
      </c>
      <c r="H78" s="6" t="e">
        <f t="shared" si="1"/>
        <v>#REF!</v>
      </c>
    </row>
    <row r="79" spans="2:8" x14ac:dyDescent="0.3">
      <c r="B79" s="117" t="s">
        <v>132</v>
      </c>
      <c r="C79" s="118"/>
      <c r="D79" s="118"/>
      <c r="E79" s="118"/>
      <c r="F79" s="7" t="e">
        <f>#REF!</f>
        <v>#REF!</v>
      </c>
      <c r="G79" s="7" t="e">
        <f>#REF!</f>
        <v>#REF!</v>
      </c>
      <c r="H79" s="6" t="e">
        <f t="shared" si="1"/>
        <v>#REF!</v>
      </c>
    </row>
    <row r="80" spans="2:8" ht="14.7" customHeight="1" x14ac:dyDescent="0.3">
      <c r="B80" s="111" t="s">
        <v>18</v>
      </c>
      <c r="C80" s="112"/>
      <c r="D80" s="112"/>
      <c r="E80" s="112"/>
      <c r="F80" s="7" t="e">
        <f>#REF!</f>
        <v>#REF!</v>
      </c>
      <c r="G80" s="7" t="e">
        <f>#REF!</f>
        <v>#REF!</v>
      </c>
      <c r="H80" s="6" t="e">
        <f t="shared" si="1"/>
        <v>#REF!</v>
      </c>
    </row>
    <row r="81" spans="2:8" ht="14.7" customHeight="1" x14ac:dyDescent="0.3">
      <c r="B81" s="111" t="s">
        <v>19</v>
      </c>
      <c r="C81" s="112"/>
      <c r="D81" s="112"/>
      <c r="E81" s="112"/>
      <c r="F81" s="6" t="e">
        <f>F82+F83+F84</f>
        <v>#REF!</v>
      </c>
      <c r="G81" s="6" t="e">
        <f>G82+G83+G84</f>
        <v>#REF!</v>
      </c>
      <c r="H81" s="6" t="e">
        <f t="shared" si="1"/>
        <v>#REF!</v>
      </c>
    </row>
    <row r="82" spans="2:8" x14ac:dyDescent="0.3">
      <c r="B82" s="117" t="s">
        <v>133</v>
      </c>
      <c r="C82" s="118"/>
      <c r="D82" s="118"/>
      <c r="E82" s="118"/>
      <c r="F82" s="7" t="e">
        <f>#REF!</f>
        <v>#REF!</v>
      </c>
      <c r="G82" s="7" t="e">
        <f>#REF!</f>
        <v>#REF!</v>
      </c>
      <c r="H82" s="6" t="e">
        <f t="shared" si="1"/>
        <v>#REF!</v>
      </c>
    </row>
    <row r="83" spans="2:8" x14ac:dyDescent="0.3">
      <c r="B83" s="117" t="s">
        <v>134</v>
      </c>
      <c r="C83" s="118"/>
      <c r="D83" s="118"/>
      <c r="E83" s="118"/>
      <c r="F83" s="7" t="e">
        <f>#REF!</f>
        <v>#REF!</v>
      </c>
      <c r="G83" s="7" t="e">
        <f>#REF!</f>
        <v>#REF!</v>
      </c>
      <c r="H83" s="6" t="e">
        <f t="shared" si="1"/>
        <v>#REF!</v>
      </c>
    </row>
    <row r="84" spans="2:8" x14ac:dyDescent="0.3">
      <c r="B84" s="117" t="s">
        <v>135</v>
      </c>
      <c r="C84" s="118"/>
      <c r="D84" s="118"/>
      <c r="E84" s="118"/>
      <c r="F84" s="7" t="e">
        <f>#REF!</f>
        <v>#REF!</v>
      </c>
      <c r="G84" s="7" t="e">
        <f>#REF!</f>
        <v>#REF!</v>
      </c>
      <c r="H84" s="6" t="e">
        <f t="shared" si="1"/>
        <v>#REF!</v>
      </c>
    </row>
    <row r="85" spans="2:8" ht="14.7" customHeight="1" x14ac:dyDescent="0.3">
      <c r="B85" s="111" t="s">
        <v>20</v>
      </c>
      <c r="C85" s="112"/>
      <c r="D85" s="112"/>
      <c r="E85" s="112"/>
      <c r="F85" s="6" t="e">
        <f>F86+F87+F88</f>
        <v>#REF!</v>
      </c>
      <c r="G85" s="6" t="e">
        <f>G86+G87+G88</f>
        <v>#REF!</v>
      </c>
      <c r="H85" s="6" t="e">
        <f t="shared" ref="H85:H148" si="3">F85-G85</f>
        <v>#REF!</v>
      </c>
    </row>
    <row r="86" spans="2:8" x14ac:dyDescent="0.3">
      <c r="B86" s="117" t="s">
        <v>136</v>
      </c>
      <c r="C86" s="118"/>
      <c r="D86" s="118"/>
      <c r="E86" s="118"/>
      <c r="F86" s="7" t="e">
        <f>#REF!</f>
        <v>#REF!</v>
      </c>
      <c r="G86" s="7" t="e">
        <f>#REF!</f>
        <v>#REF!</v>
      </c>
      <c r="H86" s="6" t="e">
        <f t="shared" si="3"/>
        <v>#REF!</v>
      </c>
    </row>
    <row r="87" spans="2:8" x14ac:dyDescent="0.3">
      <c r="B87" s="117" t="s">
        <v>137</v>
      </c>
      <c r="C87" s="118"/>
      <c r="D87" s="118"/>
      <c r="E87" s="118"/>
      <c r="F87" s="7" t="e">
        <f>#REF!</f>
        <v>#REF!</v>
      </c>
      <c r="G87" s="7" t="e">
        <f>#REF!</f>
        <v>#REF!</v>
      </c>
      <c r="H87" s="6" t="e">
        <f t="shared" si="3"/>
        <v>#REF!</v>
      </c>
    </row>
    <row r="88" spans="2:8" x14ac:dyDescent="0.3">
      <c r="B88" s="117" t="s">
        <v>138</v>
      </c>
      <c r="C88" s="118"/>
      <c r="D88" s="118"/>
      <c r="E88" s="118"/>
      <c r="F88" s="6" t="e">
        <f>F89+F90+F91</f>
        <v>#REF!</v>
      </c>
      <c r="G88" s="6" t="e">
        <f>G89+G90+G91</f>
        <v>#REF!</v>
      </c>
      <c r="H88" s="6" t="e">
        <f t="shared" si="3"/>
        <v>#REF!</v>
      </c>
    </row>
    <row r="89" spans="2:8" x14ac:dyDescent="0.3">
      <c r="B89" s="115" t="s">
        <v>139</v>
      </c>
      <c r="C89" s="116"/>
      <c r="D89" s="116"/>
      <c r="E89" s="116"/>
      <c r="F89" s="7" t="e">
        <f>#REF!</f>
        <v>#REF!</v>
      </c>
      <c r="G89" s="7" t="e">
        <f>#REF!</f>
        <v>#REF!</v>
      </c>
      <c r="H89" s="6" t="e">
        <f t="shared" si="3"/>
        <v>#REF!</v>
      </c>
    </row>
    <row r="90" spans="2:8" x14ac:dyDescent="0.3">
      <c r="B90" s="115" t="s">
        <v>140</v>
      </c>
      <c r="C90" s="116"/>
      <c r="D90" s="116"/>
      <c r="E90" s="116"/>
      <c r="F90" s="7" t="e">
        <f>#REF!</f>
        <v>#REF!</v>
      </c>
      <c r="G90" s="7" t="e">
        <f>#REF!</f>
        <v>#REF!</v>
      </c>
      <c r="H90" s="6" t="e">
        <f t="shared" si="3"/>
        <v>#REF!</v>
      </c>
    </row>
    <row r="91" spans="2:8" x14ac:dyDescent="0.3">
      <c r="B91" s="115" t="s">
        <v>141</v>
      </c>
      <c r="C91" s="116"/>
      <c r="D91" s="116"/>
      <c r="E91" s="116"/>
      <c r="F91" s="7" t="e">
        <f>#REF!</f>
        <v>#REF!</v>
      </c>
      <c r="G91" s="7" t="e">
        <f>#REF!</f>
        <v>#REF!</v>
      </c>
      <c r="H91" s="6" t="e">
        <f t="shared" si="3"/>
        <v>#REF!</v>
      </c>
    </row>
    <row r="92" spans="2:8" ht="14.7" customHeight="1" x14ac:dyDescent="0.3">
      <c r="B92" s="111" t="s">
        <v>23</v>
      </c>
      <c r="C92" s="112"/>
      <c r="D92" s="112"/>
      <c r="E92" s="112"/>
      <c r="F92" s="6" t="e">
        <f>F93+F94</f>
        <v>#REF!</v>
      </c>
      <c r="G92" s="6" t="e">
        <f>G93+G94</f>
        <v>#REF!</v>
      </c>
      <c r="H92" s="6" t="e">
        <f t="shared" si="3"/>
        <v>#REF!</v>
      </c>
    </row>
    <row r="93" spans="2:8" x14ac:dyDescent="0.3">
      <c r="B93" s="115" t="s">
        <v>142</v>
      </c>
      <c r="C93" s="116"/>
      <c r="D93" s="116"/>
      <c r="E93" s="116"/>
      <c r="F93" s="7" t="e">
        <f>#REF!</f>
        <v>#REF!</v>
      </c>
      <c r="G93" s="7" t="e">
        <f>#REF!</f>
        <v>#REF!</v>
      </c>
      <c r="H93" s="6" t="e">
        <f t="shared" si="3"/>
        <v>#REF!</v>
      </c>
    </row>
    <row r="94" spans="2:8" x14ac:dyDescent="0.3">
      <c r="B94" s="115" t="s">
        <v>143</v>
      </c>
      <c r="C94" s="116"/>
      <c r="D94" s="116"/>
      <c r="E94" s="116"/>
      <c r="F94" s="7" t="e">
        <f>#REF!</f>
        <v>#REF!</v>
      </c>
      <c r="G94" s="7" t="e">
        <f>#REF!</f>
        <v>#REF!</v>
      </c>
      <c r="H94" s="6" t="e">
        <f t="shared" si="3"/>
        <v>#REF!</v>
      </c>
    </row>
    <row r="95" spans="2:8" ht="14.7" customHeight="1" x14ac:dyDescent="0.3">
      <c r="B95" s="111" t="s">
        <v>144</v>
      </c>
      <c r="C95" s="112"/>
      <c r="D95" s="112"/>
      <c r="E95" s="112"/>
      <c r="F95" s="7" t="e">
        <f>#REF!</f>
        <v>#REF!</v>
      </c>
      <c r="G95" s="7" t="e">
        <f>#REF!</f>
        <v>#REF!</v>
      </c>
      <c r="H95" s="6" t="e">
        <f t="shared" si="3"/>
        <v>#REF!</v>
      </c>
    </row>
    <row r="96" spans="2:8" ht="14.7" customHeight="1" x14ac:dyDescent="0.3">
      <c r="B96" s="100" t="s">
        <v>145</v>
      </c>
      <c r="C96" s="101"/>
      <c r="D96" s="101"/>
      <c r="E96" s="101"/>
      <c r="F96" s="6" t="e">
        <f>F97+F100+F155</f>
        <v>#REF!</v>
      </c>
      <c r="G96" s="6" t="e">
        <f>G97+G100+G155</f>
        <v>#REF!</v>
      </c>
      <c r="H96" s="6" t="e">
        <f t="shared" si="3"/>
        <v>#REF!</v>
      </c>
    </row>
    <row r="97" spans="2:15" x14ac:dyDescent="0.3">
      <c r="B97" s="119" t="s">
        <v>146</v>
      </c>
      <c r="C97" s="120"/>
      <c r="D97" s="120"/>
      <c r="E97" s="120"/>
      <c r="F97" s="6" t="e">
        <f>F98+F99</f>
        <v>#REF!</v>
      </c>
      <c r="G97" s="6" t="e">
        <f>G98+G99</f>
        <v>#REF!</v>
      </c>
      <c r="H97" s="6" t="e">
        <f t="shared" si="3"/>
        <v>#REF!</v>
      </c>
    </row>
    <row r="98" spans="2:15" x14ac:dyDescent="0.3">
      <c r="B98" s="96" t="s">
        <v>147</v>
      </c>
      <c r="C98" s="97"/>
      <c r="D98" s="97"/>
      <c r="E98" s="97"/>
      <c r="F98" s="7" t="e">
        <f>#REF!</f>
        <v>#REF!</v>
      </c>
      <c r="G98" s="7" t="e">
        <f>#REF!</f>
        <v>#REF!</v>
      </c>
      <c r="H98" s="6" t="e">
        <f t="shared" si="3"/>
        <v>#REF!</v>
      </c>
    </row>
    <row r="99" spans="2:15" x14ac:dyDescent="0.3">
      <c r="B99" s="96" t="s">
        <v>148</v>
      </c>
      <c r="C99" s="97"/>
      <c r="D99" s="97"/>
      <c r="E99" s="97"/>
      <c r="F99" s="7" t="e">
        <f>#REF!</f>
        <v>#REF!</v>
      </c>
      <c r="G99" s="7" t="e">
        <f>#REF!</f>
        <v>#REF!</v>
      </c>
      <c r="H99" s="6" t="e">
        <f t="shared" si="3"/>
        <v>#REF!</v>
      </c>
    </row>
    <row r="100" spans="2:15" ht="14.7" customHeight="1" x14ac:dyDescent="0.3">
      <c r="B100" s="119" t="s">
        <v>149</v>
      </c>
      <c r="C100" s="120"/>
      <c r="D100" s="120"/>
      <c r="E100" s="120"/>
      <c r="F100" s="6" t="e">
        <f>F101+F118+F127</f>
        <v>#REF!</v>
      </c>
      <c r="G100" s="6" t="e">
        <f>G101+G118+G127</f>
        <v>#REF!</v>
      </c>
      <c r="H100" s="6" t="e">
        <f t="shared" si="3"/>
        <v>#REF!</v>
      </c>
    </row>
    <row r="101" spans="2:15" x14ac:dyDescent="0.3">
      <c r="B101" s="96" t="s">
        <v>150</v>
      </c>
      <c r="C101" s="97"/>
      <c r="D101" s="97"/>
      <c r="E101" s="97"/>
      <c r="F101" s="6" t="e">
        <f>+F102+F111</f>
        <v>#REF!</v>
      </c>
      <c r="G101" s="6" t="e">
        <f>+G102+G111</f>
        <v>#REF!</v>
      </c>
      <c r="H101" s="6" t="e">
        <f t="shared" si="3"/>
        <v>#REF!</v>
      </c>
    </row>
    <row r="102" spans="2:15" x14ac:dyDescent="0.3">
      <c r="B102" s="96" t="s">
        <v>151</v>
      </c>
      <c r="C102" s="97"/>
      <c r="D102" s="97"/>
      <c r="E102" s="97"/>
      <c r="F102" s="6" t="e">
        <f>F103+F110</f>
        <v>#REF!</v>
      </c>
      <c r="G102" s="6" t="e">
        <f>G103+G110</f>
        <v>#REF!</v>
      </c>
      <c r="H102" s="6" t="e">
        <f t="shared" si="3"/>
        <v>#REF!</v>
      </c>
    </row>
    <row r="103" spans="2:15" x14ac:dyDescent="0.3">
      <c r="B103" s="96" t="s">
        <v>152</v>
      </c>
      <c r="C103" s="97"/>
      <c r="D103" s="97"/>
      <c r="E103" s="97"/>
      <c r="F103" s="6" t="e">
        <f>F104+F105+F106</f>
        <v>#REF!</v>
      </c>
      <c r="G103" s="6" t="e">
        <f>G104+G105+G106</f>
        <v>#REF!</v>
      </c>
      <c r="H103" s="6" t="e">
        <f t="shared" si="3"/>
        <v>#REF!</v>
      </c>
    </row>
    <row r="104" spans="2:15" x14ac:dyDescent="0.3">
      <c r="B104" s="106" t="s">
        <v>153</v>
      </c>
      <c r="C104" s="107"/>
      <c r="D104" s="107"/>
      <c r="E104" s="107"/>
      <c r="F104" s="7" t="e">
        <f>#REF!</f>
        <v>#REF!</v>
      </c>
      <c r="G104" s="7" t="e">
        <f>#REF!</f>
        <v>#REF!</v>
      </c>
      <c r="H104" s="6" t="e">
        <f t="shared" si="3"/>
        <v>#REF!</v>
      </c>
    </row>
    <row r="105" spans="2:15" x14ac:dyDescent="0.3">
      <c r="B105" s="106" t="s">
        <v>154</v>
      </c>
      <c r="C105" s="107"/>
      <c r="D105" s="107"/>
      <c r="E105" s="107"/>
      <c r="F105" s="7" t="e">
        <f>#REF!</f>
        <v>#REF!</v>
      </c>
      <c r="G105" s="7" t="e">
        <f>#REF!</f>
        <v>#REF!</v>
      </c>
      <c r="H105" s="6" t="e">
        <f t="shared" si="3"/>
        <v>#REF!</v>
      </c>
    </row>
    <row r="106" spans="2:15" s="1" customFormat="1" x14ac:dyDescent="0.3">
      <c r="B106" s="106" t="s">
        <v>155</v>
      </c>
      <c r="C106" s="107"/>
      <c r="D106" s="107"/>
      <c r="E106" s="107"/>
      <c r="F106" s="6" t="e">
        <f>F107+F108+F109</f>
        <v>#REF!</v>
      </c>
      <c r="G106" s="6" t="e">
        <f>G107+G108+G109</f>
        <v>#REF!</v>
      </c>
      <c r="H106" s="6" t="e">
        <f t="shared" si="3"/>
        <v>#REF!</v>
      </c>
      <c r="I106"/>
      <c r="J106"/>
      <c r="K106"/>
      <c r="L106"/>
      <c r="M106"/>
      <c r="N106"/>
      <c r="O106"/>
    </row>
    <row r="107" spans="2:15" s="1" customFormat="1" x14ac:dyDescent="0.3">
      <c r="B107" s="102" t="s">
        <v>156</v>
      </c>
      <c r="C107" s="103"/>
      <c r="D107" s="103"/>
      <c r="E107" s="103"/>
      <c r="F107" s="7" t="e">
        <f>#REF!</f>
        <v>#REF!</v>
      </c>
      <c r="G107" s="7" t="e">
        <f>#REF!</f>
        <v>#REF!</v>
      </c>
      <c r="H107" s="6" t="e">
        <f t="shared" si="3"/>
        <v>#REF!</v>
      </c>
      <c r="I107"/>
      <c r="J107"/>
      <c r="K107"/>
      <c r="L107"/>
      <c r="M107"/>
      <c r="N107"/>
      <c r="O107"/>
    </row>
    <row r="108" spans="2:15" s="1" customFormat="1" x14ac:dyDescent="0.3">
      <c r="B108" s="102" t="s">
        <v>157</v>
      </c>
      <c r="C108" s="103"/>
      <c r="D108" s="103"/>
      <c r="E108" s="103"/>
      <c r="F108" s="7" t="e">
        <f>#REF!</f>
        <v>#REF!</v>
      </c>
      <c r="G108" s="7" t="e">
        <f>#REF!</f>
        <v>#REF!</v>
      </c>
      <c r="H108" s="6" t="e">
        <f t="shared" si="3"/>
        <v>#REF!</v>
      </c>
      <c r="I108"/>
      <c r="J108"/>
      <c r="K108"/>
      <c r="L108"/>
      <c r="M108"/>
      <c r="N108"/>
      <c r="O108"/>
    </row>
    <row r="109" spans="2:15" s="1" customFormat="1" x14ac:dyDescent="0.3">
      <c r="B109" s="102" t="s">
        <v>158</v>
      </c>
      <c r="C109" s="103"/>
      <c r="D109" s="103"/>
      <c r="E109" s="103"/>
      <c r="F109" s="7" t="e">
        <f>#REF!</f>
        <v>#REF!</v>
      </c>
      <c r="G109" s="7" t="e">
        <f>#REF!</f>
        <v>#REF!</v>
      </c>
      <c r="H109" s="6" t="e">
        <f t="shared" si="3"/>
        <v>#REF!</v>
      </c>
      <c r="I109"/>
      <c r="J109"/>
      <c r="K109"/>
      <c r="L109"/>
      <c r="M109"/>
      <c r="N109"/>
      <c r="O109"/>
    </row>
    <row r="110" spans="2:15" s="1" customFormat="1" ht="14.7" customHeight="1" x14ac:dyDescent="0.3">
      <c r="B110" s="96" t="s">
        <v>159</v>
      </c>
      <c r="C110" s="97"/>
      <c r="D110" s="97"/>
      <c r="E110" s="97"/>
      <c r="F110" s="7" t="e">
        <f>#REF!</f>
        <v>#REF!</v>
      </c>
      <c r="G110" s="7" t="e">
        <f>#REF!</f>
        <v>#REF!</v>
      </c>
      <c r="H110" s="6" t="e">
        <f t="shared" si="3"/>
        <v>#REF!</v>
      </c>
      <c r="I110"/>
      <c r="J110"/>
      <c r="K110"/>
      <c r="L110"/>
      <c r="M110"/>
      <c r="N110"/>
      <c r="O110"/>
    </row>
    <row r="111" spans="2:15" s="1" customFormat="1" x14ac:dyDescent="0.3">
      <c r="B111" s="96" t="s">
        <v>160</v>
      </c>
      <c r="C111" s="97"/>
      <c r="D111" s="97"/>
      <c r="E111" s="97"/>
      <c r="F111" s="6" t="e">
        <f>F112+F113+F114</f>
        <v>#REF!</v>
      </c>
      <c r="G111" s="6" t="e">
        <f>G112+G113+G114</f>
        <v>#REF!</v>
      </c>
      <c r="H111" s="6" t="e">
        <f t="shared" si="3"/>
        <v>#REF!</v>
      </c>
      <c r="I111"/>
      <c r="J111"/>
      <c r="K111"/>
      <c r="L111"/>
      <c r="M111"/>
      <c r="N111"/>
      <c r="O111"/>
    </row>
    <row r="112" spans="2:15" s="1" customFormat="1" x14ac:dyDescent="0.3">
      <c r="B112" s="106" t="s">
        <v>161</v>
      </c>
      <c r="C112" s="107"/>
      <c r="D112" s="107"/>
      <c r="E112" s="107"/>
      <c r="F112" s="7" t="e">
        <f>#REF!</f>
        <v>#REF!</v>
      </c>
      <c r="G112" s="7" t="e">
        <f>#REF!</f>
        <v>#REF!</v>
      </c>
      <c r="H112" s="6" t="e">
        <f t="shared" si="3"/>
        <v>#REF!</v>
      </c>
      <c r="I112"/>
      <c r="J112"/>
      <c r="K112"/>
      <c r="L112"/>
      <c r="M112"/>
      <c r="N112"/>
      <c r="O112"/>
    </row>
    <row r="113" spans="2:15" s="1" customFormat="1" x14ac:dyDescent="0.3">
      <c r="B113" s="106" t="s">
        <v>162</v>
      </c>
      <c r="C113" s="107"/>
      <c r="D113" s="107"/>
      <c r="E113" s="107"/>
      <c r="F113" s="7" t="e">
        <f>#REF!</f>
        <v>#REF!</v>
      </c>
      <c r="G113" s="7" t="e">
        <f>#REF!</f>
        <v>#REF!</v>
      </c>
      <c r="H113" s="6" t="e">
        <f t="shared" si="3"/>
        <v>#REF!</v>
      </c>
      <c r="I113"/>
      <c r="J113"/>
      <c r="K113"/>
      <c r="L113"/>
      <c r="M113"/>
      <c r="N113"/>
      <c r="O113"/>
    </row>
    <row r="114" spans="2:15" s="1" customFormat="1" x14ac:dyDescent="0.3">
      <c r="B114" s="106" t="s">
        <v>163</v>
      </c>
      <c r="C114" s="107"/>
      <c r="D114" s="107"/>
      <c r="E114" s="107"/>
      <c r="F114" s="3" t="e">
        <f>F115+F116+F117</f>
        <v>#REF!</v>
      </c>
      <c r="G114" s="3" t="e">
        <f>G115+G116+G117</f>
        <v>#REF!</v>
      </c>
      <c r="H114" s="6" t="e">
        <f t="shared" si="3"/>
        <v>#REF!</v>
      </c>
      <c r="I114"/>
      <c r="J114"/>
      <c r="K114"/>
      <c r="L114"/>
      <c r="M114"/>
      <c r="N114"/>
      <c r="O114"/>
    </row>
    <row r="115" spans="2:15" s="1" customFormat="1" x14ac:dyDescent="0.3">
      <c r="B115" s="106" t="s">
        <v>164</v>
      </c>
      <c r="C115" s="107"/>
      <c r="D115" s="107"/>
      <c r="E115" s="107"/>
      <c r="F115" s="7" t="e">
        <f>#REF!</f>
        <v>#REF!</v>
      </c>
      <c r="G115" s="7" t="e">
        <f>#REF!</f>
        <v>#REF!</v>
      </c>
      <c r="H115" s="6" t="e">
        <f t="shared" si="3"/>
        <v>#REF!</v>
      </c>
      <c r="I115"/>
      <c r="J115"/>
      <c r="K115"/>
      <c r="L115"/>
      <c r="M115"/>
      <c r="N115"/>
      <c r="O115"/>
    </row>
    <row r="116" spans="2:15" s="1" customFormat="1" x14ac:dyDescent="0.3">
      <c r="B116" s="106" t="s">
        <v>165</v>
      </c>
      <c r="C116" s="107"/>
      <c r="D116" s="107"/>
      <c r="E116" s="107"/>
      <c r="F116" s="7" t="e">
        <f>#REF!</f>
        <v>#REF!</v>
      </c>
      <c r="G116" s="7" t="e">
        <f>#REF!</f>
        <v>#REF!</v>
      </c>
      <c r="H116" s="6" t="e">
        <f t="shared" si="3"/>
        <v>#REF!</v>
      </c>
      <c r="I116"/>
      <c r="J116"/>
      <c r="K116"/>
      <c r="L116"/>
      <c r="M116"/>
      <c r="N116"/>
      <c r="O116"/>
    </row>
    <row r="117" spans="2:15" s="1" customFormat="1" x14ac:dyDescent="0.3">
      <c r="B117" s="106" t="s">
        <v>166</v>
      </c>
      <c r="C117" s="107"/>
      <c r="D117" s="107"/>
      <c r="E117" s="107"/>
      <c r="F117" s="7" t="e">
        <f>#REF!</f>
        <v>#REF!</v>
      </c>
      <c r="G117" s="7" t="e">
        <f>#REF!</f>
        <v>#REF!</v>
      </c>
      <c r="H117" s="6" t="e">
        <f t="shared" si="3"/>
        <v>#REF!</v>
      </c>
      <c r="I117"/>
      <c r="J117"/>
      <c r="K117"/>
      <c r="L117"/>
      <c r="M117"/>
      <c r="N117"/>
      <c r="O117"/>
    </row>
    <row r="118" spans="2:15" s="1" customFormat="1" ht="14.7" customHeight="1" x14ac:dyDescent="0.3">
      <c r="B118" s="96" t="s">
        <v>167</v>
      </c>
      <c r="C118" s="97"/>
      <c r="D118" s="97"/>
      <c r="E118" s="97"/>
      <c r="F118" s="6" t="e">
        <f>F119+F124</f>
        <v>#REF!</v>
      </c>
      <c r="G118" s="6" t="e">
        <f>G119+G124</f>
        <v>#REF!</v>
      </c>
      <c r="H118" s="6" t="e">
        <f t="shared" si="3"/>
        <v>#REF!</v>
      </c>
      <c r="I118"/>
      <c r="J118"/>
      <c r="K118"/>
      <c r="L118"/>
      <c r="M118"/>
      <c r="N118"/>
      <c r="O118"/>
    </row>
    <row r="119" spans="2:15" s="1" customFormat="1" x14ac:dyDescent="0.3">
      <c r="B119" s="106" t="s">
        <v>168</v>
      </c>
      <c r="C119" s="107"/>
      <c r="D119" s="107"/>
      <c r="E119" s="107"/>
      <c r="F119" s="6" t="e">
        <f>F120+F121</f>
        <v>#REF!</v>
      </c>
      <c r="G119" s="6" t="e">
        <f>G120+G121</f>
        <v>#REF!</v>
      </c>
      <c r="H119" s="6" t="e">
        <f t="shared" si="3"/>
        <v>#REF!</v>
      </c>
      <c r="I119"/>
      <c r="J119"/>
      <c r="K119"/>
      <c r="L119"/>
      <c r="M119"/>
      <c r="N119"/>
      <c r="O119"/>
    </row>
    <row r="120" spans="2:15" s="1" customFormat="1" x14ac:dyDescent="0.3">
      <c r="B120" s="106" t="s">
        <v>169</v>
      </c>
      <c r="C120" s="107"/>
      <c r="D120" s="107"/>
      <c r="E120" s="107"/>
      <c r="F120" s="7" t="e">
        <f>#REF!</f>
        <v>#REF!</v>
      </c>
      <c r="G120" s="7" t="e">
        <f>#REF!</f>
        <v>#REF!</v>
      </c>
      <c r="H120" s="6" t="e">
        <f t="shared" si="3"/>
        <v>#REF!</v>
      </c>
      <c r="I120"/>
      <c r="J120"/>
      <c r="K120"/>
      <c r="L120"/>
      <c r="M120"/>
      <c r="N120"/>
      <c r="O120"/>
    </row>
    <row r="121" spans="2:15" s="1" customFormat="1" x14ac:dyDescent="0.3">
      <c r="B121" s="106" t="s">
        <v>170</v>
      </c>
      <c r="C121" s="107"/>
      <c r="D121" s="107"/>
      <c r="E121" s="107"/>
      <c r="F121" s="6" t="e">
        <f>F122+F123</f>
        <v>#REF!</v>
      </c>
      <c r="G121" s="6" t="e">
        <f>G122+G123</f>
        <v>#REF!</v>
      </c>
      <c r="H121" s="6" t="e">
        <f t="shared" si="3"/>
        <v>#REF!</v>
      </c>
      <c r="I121"/>
      <c r="J121"/>
      <c r="K121"/>
      <c r="L121"/>
      <c r="M121"/>
      <c r="N121"/>
      <c r="O121"/>
    </row>
    <row r="122" spans="2:15" s="1" customFormat="1" x14ac:dyDescent="0.3">
      <c r="B122" s="102" t="s">
        <v>171</v>
      </c>
      <c r="C122" s="103"/>
      <c r="D122" s="103"/>
      <c r="E122" s="103"/>
      <c r="F122" s="7" t="e">
        <f>#REF!</f>
        <v>#REF!</v>
      </c>
      <c r="G122" s="7" t="e">
        <f>#REF!</f>
        <v>#REF!</v>
      </c>
      <c r="H122" s="6" t="e">
        <f t="shared" si="3"/>
        <v>#REF!</v>
      </c>
      <c r="I122"/>
      <c r="J122"/>
      <c r="K122"/>
      <c r="L122"/>
      <c r="M122"/>
      <c r="N122"/>
      <c r="O122"/>
    </row>
    <row r="123" spans="2:15" s="1" customFormat="1" x14ac:dyDescent="0.3">
      <c r="B123" s="102" t="s">
        <v>172</v>
      </c>
      <c r="C123" s="103"/>
      <c r="D123" s="103"/>
      <c r="E123" s="103"/>
      <c r="F123" s="7" t="e">
        <f>#REF!</f>
        <v>#REF!</v>
      </c>
      <c r="G123" s="7" t="e">
        <f>#REF!</f>
        <v>#REF!</v>
      </c>
      <c r="H123" s="6" t="e">
        <f t="shared" si="3"/>
        <v>#REF!</v>
      </c>
      <c r="I123"/>
      <c r="J123"/>
      <c r="K123"/>
      <c r="L123"/>
      <c r="M123"/>
      <c r="N123"/>
      <c r="O123"/>
    </row>
    <row r="124" spans="2:15" s="1" customFormat="1" x14ac:dyDescent="0.3">
      <c r="B124" s="106" t="s">
        <v>160</v>
      </c>
      <c r="C124" s="107"/>
      <c r="D124" s="107"/>
      <c r="E124" s="107"/>
      <c r="F124" s="6" t="e">
        <f>F125+F126</f>
        <v>#REF!</v>
      </c>
      <c r="G124" s="6" t="e">
        <f>G125+G126</f>
        <v>#REF!</v>
      </c>
      <c r="H124" s="6" t="e">
        <f t="shared" si="3"/>
        <v>#REF!</v>
      </c>
      <c r="I124"/>
      <c r="J124"/>
      <c r="K124"/>
      <c r="L124"/>
      <c r="M124"/>
      <c r="N124"/>
      <c r="O124"/>
    </row>
    <row r="125" spans="2:15" s="1" customFormat="1" x14ac:dyDescent="0.3">
      <c r="B125" s="106" t="s">
        <v>173</v>
      </c>
      <c r="C125" s="107"/>
      <c r="D125" s="107"/>
      <c r="E125" s="107"/>
      <c r="F125" s="7" t="e">
        <f>#REF!</f>
        <v>#REF!</v>
      </c>
      <c r="G125" s="7" t="e">
        <f>#REF!</f>
        <v>#REF!</v>
      </c>
      <c r="H125" s="6" t="e">
        <f t="shared" si="3"/>
        <v>#REF!</v>
      </c>
      <c r="I125"/>
      <c r="J125"/>
      <c r="K125"/>
      <c r="L125"/>
      <c r="M125"/>
      <c r="N125"/>
      <c r="O125"/>
    </row>
    <row r="126" spans="2:15" s="1" customFormat="1" x14ac:dyDescent="0.3">
      <c r="B126" s="106" t="s">
        <v>174</v>
      </c>
      <c r="C126" s="107"/>
      <c r="D126" s="107"/>
      <c r="E126" s="107"/>
      <c r="F126" s="7" t="e">
        <f>#REF!</f>
        <v>#REF!</v>
      </c>
      <c r="G126" s="7" t="e">
        <f>#REF!</f>
        <v>#REF!</v>
      </c>
      <c r="H126" s="6" t="e">
        <f t="shared" si="3"/>
        <v>#REF!</v>
      </c>
      <c r="I126"/>
      <c r="J126"/>
      <c r="K126"/>
      <c r="L126"/>
      <c r="M126"/>
      <c r="N126"/>
      <c r="O126"/>
    </row>
    <row r="127" spans="2:15" s="1" customFormat="1" ht="14.7" customHeight="1" x14ac:dyDescent="0.3">
      <c r="B127" s="96" t="s">
        <v>175</v>
      </c>
      <c r="C127" s="97"/>
      <c r="D127" s="97"/>
      <c r="E127" s="97"/>
      <c r="F127" s="6" t="e">
        <f>F128+F134+F145+F151</f>
        <v>#REF!</v>
      </c>
      <c r="G127" s="6" t="e">
        <f>G128+G134+G145+G151</f>
        <v>#REF!</v>
      </c>
      <c r="H127" s="6" t="e">
        <f t="shared" si="3"/>
        <v>#REF!</v>
      </c>
      <c r="I127"/>
      <c r="J127"/>
      <c r="K127"/>
      <c r="L127"/>
      <c r="M127"/>
      <c r="N127"/>
      <c r="O127"/>
    </row>
    <row r="128" spans="2:15" s="1" customFormat="1" x14ac:dyDescent="0.3">
      <c r="B128" s="96" t="s">
        <v>176</v>
      </c>
      <c r="C128" s="97"/>
      <c r="D128" s="97"/>
      <c r="E128" s="97"/>
      <c r="F128" s="6" t="e">
        <f>F129+F130+F131+F132+F133</f>
        <v>#REF!</v>
      </c>
      <c r="G128" s="6" t="e">
        <f>G129+G130+G131+G132+G133</f>
        <v>#REF!</v>
      </c>
      <c r="H128" s="6" t="e">
        <f t="shared" si="3"/>
        <v>#REF!</v>
      </c>
      <c r="I128"/>
      <c r="J128"/>
      <c r="K128"/>
      <c r="L128"/>
      <c r="M128"/>
      <c r="N128"/>
      <c r="O128"/>
    </row>
    <row r="129" spans="2:15" s="1" customFormat="1" x14ac:dyDescent="0.3">
      <c r="B129" s="106" t="s">
        <v>177</v>
      </c>
      <c r="C129" s="107"/>
      <c r="D129" s="107"/>
      <c r="E129" s="107"/>
      <c r="F129" s="7" t="e">
        <f>#REF!</f>
        <v>#REF!</v>
      </c>
      <c r="G129" s="7" t="e">
        <f>#REF!</f>
        <v>#REF!</v>
      </c>
      <c r="H129" s="6" t="e">
        <f t="shared" si="3"/>
        <v>#REF!</v>
      </c>
      <c r="I129"/>
      <c r="J129"/>
      <c r="K129"/>
      <c r="L129"/>
      <c r="M129"/>
      <c r="N129"/>
      <c r="O129"/>
    </row>
    <row r="130" spans="2:15" s="1" customFormat="1" x14ac:dyDescent="0.3">
      <c r="B130" s="106" t="s">
        <v>178</v>
      </c>
      <c r="C130" s="107"/>
      <c r="D130" s="107"/>
      <c r="E130" s="107"/>
      <c r="F130" s="7" t="e">
        <f>#REF!</f>
        <v>#REF!</v>
      </c>
      <c r="G130" s="7" t="e">
        <f>#REF!</f>
        <v>#REF!</v>
      </c>
      <c r="H130" s="6" t="e">
        <f t="shared" si="3"/>
        <v>#REF!</v>
      </c>
      <c r="I130"/>
      <c r="J130"/>
      <c r="K130"/>
      <c r="L130"/>
      <c r="M130"/>
      <c r="N130"/>
      <c r="O130"/>
    </row>
    <row r="131" spans="2:15" s="1" customFormat="1" x14ac:dyDescent="0.3">
      <c r="B131" s="106" t="s">
        <v>179</v>
      </c>
      <c r="C131" s="107"/>
      <c r="D131" s="107"/>
      <c r="E131" s="107"/>
      <c r="F131" s="7" t="e">
        <f>#REF!</f>
        <v>#REF!</v>
      </c>
      <c r="G131" s="7" t="e">
        <f>#REF!</f>
        <v>#REF!</v>
      </c>
      <c r="H131" s="6" t="e">
        <f t="shared" si="3"/>
        <v>#REF!</v>
      </c>
      <c r="I131"/>
      <c r="J131"/>
      <c r="K131"/>
      <c r="L131"/>
      <c r="M131"/>
      <c r="N131"/>
      <c r="O131"/>
    </row>
    <row r="132" spans="2:15" s="1" customFormat="1" x14ac:dyDescent="0.3">
      <c r="B132" s="106" t="s">
        <v>180</v>
      </c>
      <c r="C132" s="107"/>
      <c r="D132" s="107"/>
      <c r="E132" s="107"/>
      <c r="F132" s="7" t="e">
        <f>#REF!</f>
        <v>#REF!</v>
      </c>
      <c r="G132" s="7" t="e">
        <f>#REF!</f>
        <v>#REF!</v>
      </c>
      <c r="H132" s="6" t="e">
        <f t="shared" si="3"/>
        <v>#REF!</v>
      </c>
      <c r="I132"/>
      <c r="J132"/>
      <c r="K132"/>
      <c r="L132"/>
      <c r="M132"/>
      <c r="N132"/>
      <c r="O132"/>
    </row>
    <row r="133" spans="2:15" s="1" customFormat="1" x14ac:dyDescent="0.3">
      <c r="B133" s="106" t="s">
        <v>181</v>
      </c>
      <c r="C133" s="107"/>
      <c r="D133" s="107"/>
      <c r="E133" s="107"/>
      <c r="F133" s="7" t="e">
        <f>#REF!</f>
        <v>#REF!</v>
      </c>
      <c r="G133" s="7" t="e">
        <f>#REF!</f>
        <v>#REF!</v>
      </c>
      <c r="H133" s="6" t="e">
        <f t="shared" si="3"/>
        <v>#REF!</v>
      </c>
      <c r="I133"/>
      <c r="J133"/>
      <c r="K133"/>
      <c r="L133"/>
      <c r="M133"/>
      <c r="N133"/>
      <c r="O133"/>
    </row>
    <row r="134" spans="2:15" s="1" customFormat="1" x14ac:dyDescent="0.3">
      <c r="B134" s="96" t="s">
        <v>160</v>
      </c>
      <c r="C134" s="97"/>
      <c r="D134" s="97"/>
      <c r="E134" s="97"/>
      <c r="F134" s="6" t="e">
        <f>F135+F137+F139+F141+F143</f>
        <v>#REF!</v>
      </c>
      <c r="G134" s="6" t="e">
        <f>G135+G137+G139+G141+G143</f>
        <v>#REF!</v>
      </c>
      <c r="H134" s="6" t="e">
        <f t="shared" si="3"/>
        <v>#REF!</v>
      </c>
      <c r="I134"/>
      <c r="J134"/>
      <c r="K134"/>
      <c r="L134"/>
      <c r="M134"/>
      <c r="N134"/>
      <c r="O134"/>
    </row>
    <row r="135" spans="2:15" s="1" customFormat="1" x14ac:dyDescent="0.3">
      <c r="B135" s="106" t="s">
        <v>177</v>
      </c>
      <c r="C135" s="107"/>
      <c r="D135" s="107"/>
      <c r="E135" s="107"/>
      <c r="F135" s="7" t="e">
        <f>#REF!</f>
        <v>#REF!</v>
      </c>
      <c r="G135" s="7" t="e">
        <f>#REF!</f>
        <v>#REF!</v>
      </c>
      <c r="H135" s="6" t="e">
        <f t="shared" si="3"/>
        <v>#REF!</v>
      </c>
      <c r="I135"/>
      <c r="J135"/>
      <c r="K135"/>
      <c r="L135"/>
      <c r="M135"/>
      <c r="N135"/>
      <c r="O135"/>
    </row>
    <row r="136" spans="2:15" s="1" customFormat="1" x14ac:dyDescent="0.3">
      <c r="B136" s="102" t="s">
        <v>182</v>
      </c>
      <c r="C136" s="103"/>
      <c r="D136" s="103"/>
      <c r="E136" s="103"/>
      <c r="F136" s="7" t="e">
        <f>#REF!</f>
        <v>#REF!</v>
      </c>
      <c r="G136" s="7" t="e">
        <f>#REF!</f>
        <v>#REF!</v>
      </c>
      <c r="H136" s="6" t="e">
        <f t="shared" si="3"/>
        <v>#REF!</v>
      </c>
      <c r="I136"/>
      <c r="J136"/>
      <c r="K136"/>
      <c r="L136"/>
      <c r="M136"/>
      <c r="N136"/>
      <c r="O136"/>
    </row>
    <row r="137" spans="2:15" s="1" customFormat="1" x14ac:dyDescent="0.3">
      <c r="B137" s="106" t="s">
        <v>178</v>
      </c>
      <c r="C137" s="107"/>
      <c r="D137" s="107"/>
      <c r="E137" s="107"/>
      <c r="F137" s="7" t="e">
        <f>#REF!</f>
        <v>#REF!</v>
      </c>
      <c r="G137" s="7" t="e">
        <f>#REF!</f>
        <v>#REF!</v>
      </c>
      <c r="H137" s="6" t="e">
        <f t="shared" si="3"/>
        <v>#REF!</v>
      </c>
      <c r="I137"/>
      <c r="J137"/>
      <c r="K137"/>
      <c r="L137"/>
      <c r="M137"/>
      <c r="N137"/>
      <c r="O137"/>
    </row>
    <row r="138" spans="2:15" s="1" customFormat="1" x14ac:dyDescent="0.3">
      <c r="B138" s="102" t="s">
        <v>182</v>
      </c>
      <c r="C138" s="103"/>
      <c r="D138" s="103"/>
      <c r="E138" s="103"/>
      <c r="F138" s="7" t="e">
        <f>#REF!</f>
        <v>#REF!</v>
      </c>
      <c r="G138" s="7" t="e">
        <f>#REF!</f>
        <v>#REF!</v>
      </c>
      <c r="H138" s="6" t="e">
        <f t="shared" si="3"/>
        <v>#REF!</v>
      </c>
      <c r="I138"/>
      <c r="J138"/>
      <c r="K138"/>
      <c r="L138"/>
      <c r="M138"/>
      <c r="N138"/>
      <c r="O138"/>
    </row>
    <row r="139" spans="2:15" s="1" customFormat="1" x14ac:dyDescent="0.3">
      <c r="B139" s="106" t="s">
        <v>179</v>
      </c>
      <c r="C139" s="107"/>
      <c r="D139" s="107"/>
      <c r="E139" s="107"/>
      <c r="F139" s="7" t="e">
        <f>#REF!</f>
        <v>#REF!</v>
      </c>
      <c r="G139" s="7" t="e">
        <f>#REF!</f>
        <v>#REF!</v>
      </c>
      <c r="H139" s="6" t="e">
        <f t="shared" si="3"/>
        <v>#REF!</v>
      </c>
      <c r="I139"/>
      <c r="J139"/>
      <c r="K139"/>
      <c r="L139"/>
      <c r="M139"/>
      <c r="N139"/>
      <c r="O139"/>
    </row>
    <row r="140" spans="2:15" s="1" customFormat="1" x14ac:dyDescent="0.3">
      <c r="B140" s="102" t="s">
        <v>182</v>
      </c>
      <c r="C140" s="103"/>
      <c r="D140" s="103"/>
      <c r="E140" s="103"/>
      <c r="F140" s="7" t="e">
        <f>#REF!</f>
        <v>#REF!</v>
      </c>
      <c r="G140" s="7" t="e">
        <f>#REF!</f>
        <v>#REF!</v>
      </c>
      <c r="H140" s="6" t="e">
        <f t="shared" si="3"/>
        <v>#REF!</v>
      </c>
      <c r="I140"/>
      <c r="J140"/>
      <c r="K140"/>
      <c r="L140"/>
      <c r="M140"/>
      <c r="N140"/>
      <c r="O140"/>
    </row>
    <row r="141" spans="2:15" s="1" customFormat="1" x14ac:dyDescent="0.3">
      <c r="B141" s="106" t="s">
        <v>180</v>
      </c>
      <c r="C141" s="107"/>
      <c r="D141" s="107"/>
      <c r="E141" s="107"/>
      <c r="F141" s="7" t="e">
        <f>#REF!</f>
        <v>#REF!</v>
      </c>
      <c r="G141" s="7" t="e">
        <f>#REF!</f>
        <v>#REF!</v>
      </c>
      <c r="H141" s="6" t="e">
        <f t="shared" si="3"/>
        <v>#REF!</v>
      </c>
      <c r="I141"/>
      <c r="J141"/>
      <c r="K141"/>
      <c r="L141"/>
      <c r="M141"/>
      <c r="N141"/>
      <c r="O141"/>
    </row>
    <row r="142" spans="2:15" s="1" customFormat="1" x14ac:dyDescent="0.3">
      <c r="B142" s="102" t="s">
        <v>182</v>
      </c>
      <c r="C142" s="103"/>
      <c r="D142" s="103"/>
      <c r="E142" s="103"/>
      <c r="F142" s="7" t="e">
        <f>#REF!</f>
        <v>#REF!</v>
      </c>
      <c r="G142" s="7" t="e">
        <f>#REF!</f>
        <v>#REF!</v>
      </c>
      <c r="H142" s="6" t="e">
        <f t="shared" si="3"/>
        <v>#REF!</v>
      </c>
      <c r="I142"/>
      <c r="J142"/>
      <c r="K142"/>
      <c r="L142"/>
      <c r="M142"/>
      <c r="N142"/>
      <c r="O142"/>
    </row>
    <row r="143" spans="2:15" s="1" customFormat="1" x14ac:dyDescent="0.3">
      <c r="B143" s="106" t="s">
        <v>181</v>
      </c>
      <c r="C143" s="107"/>
      <c r="D143" s="107"/>
      <c r="E143" s="107"/>
      <c r="F143" s="7" t="e">
        <f>#REF!</f>
        <v>#REF!</v>
      </c>
      <c r="G143" s="7" t="e">
        <f>#REF!</f>
        <v>#REF!</v>
      </c>
      <c r="H143" s="6" t="e">
        <f t="shared" si="3"/>
        <v>#REF!</v>
      </c>
      <c r="I143"/>
      <c r="J143"/>
      <c r="K143"/>
      <c r="L143"/>
      <c r="M143"/>
      <c r="N143"/>
      <c r="O143"/>
    </row>
    <row r="144" spans="2:15" s="1" customFormat="1" x14ac:dyDescent="0.3">
      <c r="B144" s="102" t="s">
        <v>182</v>
      </c>
      <c r="C144" s="103"/>
      <c r="D144" s="103"/>
      <c r="E144" s="103"/>
      <c r="F144" s="7" t="e">
        <f>#REF!</f>
        <v>#REF!</v>
      </c>
      <c r="G144" s="7" t="e">
        <f>#REF!</f>
        <v>#REF!</v>
      </c>
      <c r="H144" s="6" t="e">
        <f t="shared" si="3"/>
        <v>#REF!</v>
      </c>
      <c r="I144"/>
      <c r="J144"/>
      <c r="K144"/>
      <c r="L144"/>
      <c r="M144"/>
      <c r="N144"/>
      <c r="O144"/>
    </row>
    <row r="145" spans="2:15" s="1" customFormat="1" ht="14.7" customHeight="1" x14ac:dyDescent="0.3">
      <c r="B145" s="96" t="s">
        <v>183</v>
      </c>
      <c r="C145" s="97"/>
      <c r="D145" s="97"/>
      <c r="E145" s="97"/>
      <c r="F145" s="6" t="e">
        <f>F146+F147+F148+F149+F150</f>
        <v>#REF!</v>
      </c>
      <c r="G145" s="6" t="e">
        <f>G146+G147+G148+G149+G150</f>
        <v>#REF!</v>
      </c>
      <c r="H145" s="6" t="e">
        <f t="shared" si="3"/>
        <v>#REF!</v>
      </c>
      <c r="I145"/>
      <c r="J145"/>
      <c r="K145"/>
      <c r="L145"/>
      <c r="M145"/>
      <c r="N145"/>
      <c r="O145"/>
    </row>
    <row r="146" spans="2:15" s="1" customFormat="1" x14ac:dyDescent="0.3">
      <c r="B146" s="106" t="s">
        <v>177</v>
      </c>
      <c r="C146" s="107"/>
      <c r="D146" s="107"/>
      <c r="E146" s="107"/>
      <c r="F146" s="7" t="e">
        <f>#REF!</f>
        <v>#REF!</v>
      </c>
      <c r="G146" s="7" t="e">
        <f>#REF!</f>
        <v>#REF!</v>
      </c>
      <c r="H146" s="6" t="e">
        <f t="shared" si="3"/>
        <v>#REF!</v>
      </c>
      <c r="I146"/>
      <c r="J146"/>
      <c r="K146"/>
      <c r="L146"/>
      <c r="M146"/>
      <c r="N146"/>
      <c r="O146"/>
    </row>
    <row r="147" spans="2:15" s="1" customFormat="1" x14ac:dyDescent="0.3">
      <c r="B147" s="106" t="s">
        <v>178</v>
      </c>
      <c r="C147" s="107"/>
      <c r="D147" s="107"/>
      <c r="E147" s="107"/>
      <c r="F147" s="7" t="e">
        <f>#REF!</f>
        <v>#REF!</v>
      </c>
      <c r="G147" s="7" t="e">
        <f>#REF!</f>
        <v>#REF!</v>
      </c>
      <c r="H147" s="6" t="e">
        <f t="shared" si="3"/>
        <v>#REF!</v>
      </c>
      <c r="I147"/>
      <c r="J147"/>
      <c r="K147"/>
      <c r="L147"/>
      <c r="M147"/>
      <c r="N147"/>
      <c r="O147"/>
    </row>
    <row r="148" spans="2:15" s="1" customFormat="1" x14ac:dyDescent="0.3">
      <c r="B148" s="106" t="s">
        <v>179</v>
      </c>
      <c r="C148" s="107"/>
      <c r="D148" s="107"/>
      <c r="E148" s="107"/>
      <c r="F148" s="7" t="e">
        <f>#REF!</f>
        <v>#REF!</v>
      </c>
      <c r="G148" s="7" t="e">
        <f>#REF!</f>
        <v>#REF!</v>
      </c>
      <c r="H148" s="6" t="e">
        <f t="shared" si="3"/>
        <v>#REF!</v>
      </c>
      <c r="I148"/>
      <c r="J148"/>
      <c r="K148"/>
      <c r="L148"/>
      <c r="M148"/>
      <c r="N148"/>
      <c r="O148"/>
    </row>
    <row r="149" spans="2:15" s="1" customFormat="1" x14ac:dyDescent="0.3">
      <c r="B149" s="106" t="s">
        <v>180</v>
      </c>
      <c r="C149" s="107"/>
      <c r="D149" s="107"/>
      <c r="E149" s="107"/>
      <c r="F149" s="7" t="e">
        <f>#REF!</f>
        <v>#REF!</v>
      </c>
      <c r="G149" s="7" t="e">
        <f>#REF!</f>
        <v>#REF!</v>
      </c>
      <c r="H149" s="6" t="e">
        <f t="shared" ref="H149:H211" si="4">F149-G149</f>
        <v>#REF!</v>
      </c>
      <c r="I149"/>
      <c r="J149"/>
      <c r="K149"/>
      <c r="L149"/>
      <c r="M149"/>
      <c r="N149"/>
      <c r="O149"/>
    </row>
    <row r="150" spans="2:15" s="1" customFormat="1" x14ac:dyDescent="0.3">
      <c r="B150" s="106" t="s">
        <v>181</v>
      </c>
      <c r="C150" s="107"/>
      <c r="D150" s="107"/>
      <c r="E150" s="107"/>
      <c r="F150" s="7" t="e">
        <f>#REF!</f>
        <v>#REF!</v>
      </c>
      <c r="G150" s="7" t="e">
        <f>#REF!</f>
        <v>#REF!</v>
      </c>
      <c r="H150" s="6" t="e">
        <f t="shared" si="4"/>
        <v>#REF!</v>
      </c>
      <c r="I150"/>
      <c r="J150"/>
      <c r="K150"/>
      <c r="L150"/>
      <c r="M150"/>
      <c r="N150"/>
      <c r="O150"/>
    </row>
    <row r="151" spans="2:15" s="1" customFormat="1" ht="14.7" customHeight="1" x14ac:dyDescent="0.3">
      <c r="B151" s="96" t="s">
        <v>184</v>
      </c>
      <c r="C151" s="97"/>
      <c r="D151" s="97"/>
      <c r="E151" s="97"/>
      <c r="F151" s="6" t="e">
        <f>F152+F153</f>
        <v>#REF!</v>
      </c>
      <c r="G151" s="6" t="e">
        <f>G152+G153</f>
        <v>#REF!</v>
      </c>
      <c r="H151" s="6" t="e">
        <f t="shared" si="4"/>
        <v>#REF!</v>
      </c>
      <c r="I151"/>
      <c r="J151"/>
      <c r="K151"/>
      <c r="L151"/>
      <c r="M151"/>
      <c r="N151"/>
      <c r="O151"/>
    </row>
    <row r="152" spans="2:15" s="1" customFormat="1" x14ac:dyDescent="0.3">
      <c r="B152" s="119" t="s">
        <v>151</v>
      </c>
      <c r="C152" s="120"/>
      <c r="D152" s="120"/>
      <c r="E152" s="120"/>
      <c r="F152" s="7" t="e">
        <f>#REF!</f>
        <v>#REF!</v>
      </c>
      <c r="G152" s="7" t="e">
        <f>#REF!</f>
        <v>#REF!</v>
      </c>
      <c r="H152" s="6" t="e">
        <f t="shared" si="4"/>
        <v>#REF!</v>
      </c>
      <c r="I152"/>
      <c r="J152"/>
      <c r="K152"/>
      <c r="L152"/>
      <c r="M152"/>
      <c r="N152"/>
      <c r="O152"/>
    </row>
    <row r="153" spans="2:15" s="1" customFormat="1" x14ac:dyDescent="0.3">
      <c r="B153" s="119" t="s">
        <v>160</v>
      </c>
      <c r="C153" s="120"/>
      <c r="D153" s="120"/>
      <c r="E153" s="120"/>
      <c r="F153" s="7" t="e">
        <f>#REF!</f>
        <v>#REF!</v>
      </c>
      <c r="G153" s="7" t="e">
        <f>#REF!</f>
        <v>#REF!</v>
      </c>
      <c r="H153" s="6" t="e">
        <f t="shared" si="4"/>
        <v>#REF!</v>
      </c>
      <c r="I153"/>
      <c r="J153"/>
      <c r="K153"/>
      <c r="L153"/>
      <c r="M153"/>
      <c r="N153"/>
      <c r="O153"/>
    </row>
    <row r="154" spans="2:15" s="1" customFormat="1" x14ac:dyDescent="0.3">
      <c r="B154" s="119" t="s">
        <v>185</v>
      </c>
      <c r="C154" s="120"/>
      <c r="D154" s="120"/>
      <c r="E154" s="120"/>
      <c r="F154" s="7" t="e">
        <f>#REF!</f>
        <v>#REF!</v>
      </c>
      <c r="G154" s="7" t="e">
        <f>#REF!</f>
        <v>#REF!</v>
      </c>
      <c r="H154" s="6" t="e">
        <f t="shared" si="4"/>
        <v>#REF!</v>
      </c>
      <c r="I154"/>
      <c r="J154"/>
      <c r="K154"/>
      <c r="L154"/>
      <c r="M154"/>
      <c r="N154"/>
      <c r="O154"/>
    </row>
    <row r="155" spans="2:15" s="1" customFormat="1" ht="14.7" customHeight="1" x14ac:dyDescent="0.3">
      <c r="B155" s="119" t="s">
        <v>186</v>
      </c>
      <c r="C155" s="120"/>
      <c r="D155" s="120"/>
      <c r="E155" s="120"/>
      <c r="F155" s="6" t="e">
        <f>F156+F157+F158</f>
        <v>#REF!</v>
      </c>
      <c r="G155" s="6" t="e">
        <f>G156+G157+G158</f>
        <v>#REF!</v>
      </c>
      <c r="H155" s="6" t="e">
        <f t="shared" si="4"/>
        <v>#REF!</v>
      </c>
      <c r="I155"/>
      <c r="J155"/>
      <c r="K155"/>
      <c r="L155"/>
      <c r="M155"/>
      <c r="N155"/>
      <c r="O155"/>
    </row>
    <row r="156" spans="2:15" s="1" customFormat="1" x14ac:dyDescent="0.3">
      <c r="B156" s="96" t="s">
        <v>187</v>
      </c>
      <c r="C156" s="97"/>
      <c r="D156" s="97"/>
      <c r="E156" s="97"/>
      <c r="F156" s="7" t="e">
        <f>#REF!</f>
        <v>#REF!</v>
      </c>
      <c r="G156" s="7" t="e">
        <f>#REF!</f>
        <v>#REF!</v>
      </c>
      <c r="H156" s="6" t="e">
        <f t="shared" si="4"/>
        <v>#REF!</v>
      </c>
      <c r="I156"/>
      <c r="J156"/>
      <c r="K156"/>
      <c r="L156"/>
      <c r="M156"/>
      <c r="N156"/>
      <c r="O156"/>
    </row>
    <row r="157" spans="2:15" s="1" customFormat="1" x14ac:dyDescent="0.3">
      <c r="B157" s="96" t="s">
        <v>188</v>
      </c>
      <c r="C157" s="97"/>
      <c r="D157" s="97"/>
      <c r="E157" s="97"/>
      <c r="F157" s="7" t="e">
        <f>#REF!</f>
        <v>#REF!</v>
      </c>
      <c r="G157" s="7" t="e">
        <f>#REF!</f>
        <v>#REF!</v>
      </c>
      <c r="H157" s="6" t="e">
        <f t="shared" si="4"/>
        <v>#REF!</v>
      </c>
      <c r="I157"/>
      <c r="J157"/>
      <c r="K157"/>
      <c r="L157"/>
      <c r="M157"/>
      <c r="N157"/>
      <c r="O157"/>
    </row>
    <row r="158" spans="2:15" s="1" customFormat="1" x14ac:dyDescent="0.3">
      <c r="B158" s="96" t="s">
        <v>189</v>
      </c>
      <c r="C158" s="97"/>
      <c r="D158" s="97"/>
      <c r="E158" s="97"/>
      <c r="F158" s="7" t="e">
        <f>#REF!</f>
        <v>#REF!</v>
      </c>
      <c r="G158" s="7" t="e">
        <f>#REF!</f>
        <v>#REF!</v>
      </c>
      <c r="H158" s="6" t="e">
        <f t="shared" si="4"/>
        <v>#REF!</v>
      </c>
      <c r="I158"/>
      <c r="J158"/>
      <c r="K158"/>
      <c r="L158"/>
      <c r="M158"/>
      <c r="N158"/>
      <c r="O158"/>
    </row>
    <row r="159" spans="2:15" s="1" customFormat="1" ht="14.7" customHeight="1" x14ac:dyDescent="0.3">
      <c r="B159" s="100" t="s">
        <v>190</v>
      </c>
      <c r="C159" s="101"/>
      <c r="D159" s="101"/>
      <c r="E159" s="101"/>
      <c r="F159" s="6" t="e">
        <f>F160+F166+F177</f>
        <v>#REF!</v>
      </c>
      <c r="G159" s="6" t="e">
        <f>G160+G166+G177</f>
        <v>#REF!</v>
      </c>
      <c r="H159" s="6" t="e">
        <f t="shared" si="4"/>
        <v>#REF!</v>
      </c>
      <c r="I159"/>
      <c r="J159"/>
      <c r="K159"/>
      <c r="L159"/>
      <c r="M159"/>
      <c r="N159"/>
      <c r="O159"/>
    </row>
    <row r="160" spans="2:15" s="1" customFormat="1" x14ac:dyDescent="0.3">
      <c r="B160" s="113" t="s">
        <v>191</v>
      </c>
      <c r="C160" s="114"/>
      <c r="D160" s="114"/>
      <c r="E160" s="114"/>
      <c r="F160" s="6" t="e">
        <f>SUM(F161:F165)</f>
        <v>#REF!</v>
      </c>
      <c r="G160" s="6" t="e">
        <f>SUM(G161:G165)</f>
        <v>#REF!</v>
      </c>
      <c r="H160" s="6" t="e">
        <f t="shared" si="4"/>
        <v>#REF!</v>
      </c>
      <c r="I160"/>
      <c r="J160"/>
      <c r="K160"/>
      <c r="L160"/>
      <c r="M160"/>
      <c r="N160"/>
      <c r="O160"/>
    </row>
    <row r="161" spans="2:15" s="1" customFormat="1" x14ac:dyDescent="0.3">
      <c r="B161" s="96" t="s">
        <v>192</v>
      </c>
      <c r="C161" s="97"/>
      <c r="D161" s="97"/>
      <c r="E161" s="97"/>
      <c r="F161" s="7" t="e">
        <f>#REF!</f>
        <v>#REF!</v>
      </c>
      <c r="G161" s="7" t="e">
        <f>#REF!</f>
        <v>#REF!</v>
      </c>
      <c r="H161" s="6" t="e">
        <f t="shared" si="4"/>
        <v>#REF!</v>
      </c>
      <c r="I161"/>
      <c r="J161"/>
      <c r="K161"/>
      <c r="L161"/>
      <c r="M161"/>
      <c r="N161"/>
      <c r="O161"/>
    </row>
    <row r="162" spans="2:15" s="1" customFormat="1" x14ac:dyDescent="0.3">
      <c r="B162" s="96" t="s">
        <v>193</v>
      </c>
      <c r="C162" s="97"/>
      <c r="D162" s="97"/>
      <c r="E162" s="97"/>
      <c r="F162" s="7" t="e">
        <f>#REF!</f>
        <v>#REF!</v>
      </c>
      <c r="G162" s="7" t="e">
        <f>#REF!</f>
        <v>#REF!</v>
      </c>
      <c r="H162" s="6" t="e">
        <f t="shared" si="4"/>
        <v>#REF!</v>
      </c>
      <c r="I162"/>
      <c r="J162"/>
      <c r="K162"/>
      <c r="L162"/>
      <c r="M162"/>
      <c r="N162"/>
      <c r="O162"/>
    </row>
    <row r="163" spans="2:15" s="1" customFormat="1" x14ac:dyDescent="0.3">
      <c r="B163" s="96" t="s">
        <v>194</v>
      </c>
      <c r="C163" s="97"/>
      <c r="D163" s="97"/>
      <c r="E163" s="97"/>
      <c r="F163" s="7" t="e">
        <f>#REF!</f>
        <v>#REF!</v>
      </c>
      <c r="G163" s="7" t="e">
        <f>#REF!</f>
        <v>#REF!</v>
      </c>
      <c r="H163" s="6" t="e">
        <f t="shared" si="4"/>
        <v>#REF!</v>
      </c>
      <c r="I163"/>
      <c r="J163"/>
      <c r="K163"/>
      <c r="L163"/>
      <c r="M163"/>
      <c r="N163"/>
      <c r="O163"/>
    </row>
    <row r="164" spans="2:15" s="1" customFormat="1" x14ac:dyDescent="0.3">
      <c r="B164" s="96" t="s">
        <v>195</v>
      </c>
      <c r="C164" s="97"/>
      <c r="D164" s="97"/>
      <c r="E164" s="97"/>
      <c r="F164" s="7" t="e">
        <f>#REF!</f>
        <v>#REF!</v>
      </c>
      <c r="G164" s="7" t="e">
        <f>#REF!</f>
        <v>#REF!</v>
      </c>
      <c r="H164" s="6" t="e">
        <f t="shared" si="4"/>
        <v>#REF!</v>
      </c>
      <c r="I164"/>
      <c r="J164"/>
      <c r="K164"/>
      <c r="L164"/>
      <c r="M164"/>
      <c r="N164"/>
      <c r="O164"/>
    </row>
    <row r="165" spans="2:15" s="1" customFormat="1" x14ac:dyDescent="0.3">
      <c r="B165" s="96" t="s">
        <v>196</v>
      </c>
      <c r="C165" s="97"/>
      <c r="D165" s="97"/>
      <c r="E165" s="97"/>
      <c r="F165" s="7" t="e">
        <f>#REF!</f>
        <v>#REF!</v>
      </c>
      <c r="G165" s="7" t="e">
        <f>#REF!</f>
        <v>#REF!</v>
      </c>
      <c r="H165" s="6" t="e">
        <f t="shared" si="4"/>
        <v>#REF!</v>
      </c>
      <c r="I165"/>
      <c r="J165"/>
      <c r="K165"/>
      <c r="L165"/>
      <c r="M165"/>
      <c r="N165"/>
      <c r="O165"/>
    </row>
    <row r="166" spans="2:15" s="1" customFormat="1" ht="14.7" customHeight="1" x14ac:dyDescent="0.3">
      <c r="B166" s="113" t="s">
        <v>197</v>
      </c>
      <c r="C166" s="114"/>
      <c r="D166" s="114"/>
      <c r="E166" s="114"/>
      <c r="F166" s="6" t="e">
        <f>F167+F170</f>
        <v>#REF!</v>
      </c>
      <c r="G166" s="6" t="e">
        <f>G167+G170</f>
        <v>#REF!</v>
      </c>
      <c r="H166" s="6" t="e">
        <f t="shared" si="4"/>
        <v>#REF!</v>
      </c>
      <c r="I166"/>
      <c r="J166"/>
      <c r="K166"/>
      <c r="L166"/>
      <c r="M166"/>
      <c r="N166"/>
      <c r="O166"/>
    </row>
    <row r="167" spans="2:15" s="1" customFormat="1" x14ac:dyDescent="0.3">
      <c r="B167" s="113" t="s">
        <v>198</v>
      </c>
      <c r="C167" s="114"/>
      <c r="D167" s="114"/>
      <c r="E167" s="114"/>
      <c r="F167" s="6" t="e">
        <f>F168+F169</f>
        <v>#REF!</v>
      </c>
      <c r="G167" s="6" t="e">
        <f>G168+G169</f>
        <v>#REF!</v>
      </c>
      <c r="H167" s="6" t="e">
        <f t="shared" si="4"/>
        <v>#REF!</v>
      </c>
      <c r="I167"/>
      <c r="J167"/>
      <c r="K167"/>
      <c r="L167"/>
      <c r="M167"/>
      <c r="N167"/>
      <c r="O167"/>
    </row>
    <row r="168" spans="2:15" s="1" customFormat="1" x14ac:dyDescent="0.3">
      <c r="B168" s="106" t="s">
        <v>199</v>
      </c>
      <c r="C168" s="107"/>
      <c r="D168" s="107"/>
      <c r="E168" s="107"/>
      <c r="F168" s="7" t="e">
        <f>#REF!</f>
        <v>#REF!</v>
      </c>
      <c r="G168" s="7" t="e">
        <f>#REF!</f>
        <v>#REF!</v>
      </c>
      <c r="H168" s="6" t="e">
        <f t="shared" si="4"/>
        <v>#REF!</v>
      </c>
      <c r="I168"/>
      <c r="J168"/>
      <c r="K168"/>
      <c r="L168"/>
      <c r="M168"/>
      <c r="N168"/>
      <c r="O168"/>
    </row>
    <row r="169" spans="2:15" s="1" customFormat="1" x14ac:dyDescent="0.3">
      <c r="B169" s="106" t="s">
        <v>200</v>
      </c>
      <c r="C169" s="107"/>
      <c r="D169" s="107"/>
      <c r="E169" s="107"/>
      <c r="F169" s="7" t="e">
        <f>#REF!</f>
        <v>#REF!</v>
      </c>
      <c r="G169" s="7" t="e">
        <f>#REF!</f>
        <v>#REF!</v>
      </c>
      <c r="H169" s="6" t="e">
        <f t="shared" si="4"/>
        <v>#REF!</v>
      </c>
      <c r="I169"/>
      <c r="J169"/>
      <c r="K169"/>
      <c r="L169"/>
      <c r="M169"/>
      <c r="N169"/>
      <c r="O169"/>
    </row>
    <row r="170" spans="2:15" s="1" customFormat="1" x14ac:dyDescent="0.3">
      <c r="B170" s="113" t="s">
        <v>201</v>
      </c>
      <c r="C170" s="114"/>
      <c r="D170" s="114"/>
      <c r="E170" s="114"/>
      <c r="F170" s="6" t="e">
        <f>SUM(F171:F176)</f>
        <v>#REF!</v>
      </c>
      <c r="G170" s="6" t="e">
        <f>SUM(G171:G176)</f>
        <v>#REF!</v>
      </c>
      <c r="H170" s="6" t="e">
        <f t="shared" si="4"/>
        <v>#REF!</v>
      </c>
      <c r="I170"/>
      <c r="J170"/>
      <c r="K170"/>
      <c r="L170"/>
      <c r="M170"/>
      <c r="N170"/>
      <c r="O170"/>
    </row>
    <row r="171" spans="2:15" s="1" customFormat="1" x14ac:dyDescent="0.3">
      <c r="B171" s="96" t="s">
        <v>202</v>
      </c>
      <c r="C171" s="97"/>
      <c r="D171" s="97"/>
      <c r="E171" s="97"/>
      <c r="F171" s="7" t="e">
        <f>#REF!</f>
        <v>#REF!</v>
      </c>
      <c r="G171" s="7" t="e">
        <f>#REF!</f>
        <v>#REF!</v>
      </c>
      <c r="H171" s="6" t="e">
        <f t="shared" si="4"/>
        <v>#REF!</v>
      </c>
      <c r="I171"/>
      <c r="J171"/>
      <c r="K171"/>
      <c r="L171"/>
      <c r="M171"/>
      <c r="N171"/>
      <c r="O171"/>
    </row>
    <row r="172" spans="2:15" s="1" customFormat="1" x14ac:dyDescent="0.3">
      <c r="B172" s="96" t="s">
        <v>203</v>
      </c>
      <c r="C172" s="97"/>
      <c r="D172" s="97"/>
      <c r="E172" s="97"/>
      <c r="F172" s="7" t="e">
        <f>#REF!</f>
        <v>#REF!</v>
      </c>
      <c r="G172" s="7" t="e">
        <f>#REF!</f>
        <v>#REF!</v>
      </c>
      <c r="H172" s="6" t="e">
        <f t="shared" si="4"/>
        <v>#REF!</v>
      </c>
      <c r="I172"/>
      <c r="J172"/>
      <c r="K172"/>
      <c r="L172"/>
      <c r="M172"/>
      <c r="N172"/>
      <c r="O172"/>
    </row>
    <row r="173" spans="2:15" s="1" customFormat="1" x14ac:dyDescent="0.3">
      <c r="B173" s="96" t="s">
        <v>204</v>
      </c>
      <c r="C173" s="97"/>
      <c r="D173" s="97"/>
      <c r="E173" s="97"/>
      <c r="F173" s="7" t="e">
        <f>#REF!</f>
        <v>#REF!</v>
      </c>
      <c r="G173" s="7" t="e">
        <f>#REF!</f>
        <v>#REF!</v>
      </c>
      <c r="H173" s="6" t="e">
        <f t="shared" si="4"/>
        <v>#REF!</v>
      </c>
      <c r="I173"/>
      <c r="J173"/>
      <c r="K173"/>
      <c r="L173"/>
      <c r="M173"/>
      <c r="N173"/>
      <c r="O173"/>
    </row>
    <row r="174" spans="2:15" s="1" customFormat="1" x14ac:dyDescent="0.3">
      <c r="B174" s="96" t="s">
        <v>205</v>
      </c>
      <c r="C174" s="97"/>
      <c r="D174" s="97"/>
      <c r="E174" s="97"/>
      <c r="F174" s="7" t="e">
        <f>#REF!</f>
        <v>#REF!</v>
      </c>
      <c r="G174" s="7" t="e">
        <f>#REF!</f>
        <v>#REF!</v>
      </c>
      <c r="H174" s="6" t="e">
        <f t="shared" si="4"/>
        <v>#REF!</v>
      </c>
      <c r="I174"/>
      <c r="J174"/>
      <c r="K174"/>
      <c r="L174"/>
      <c r="M174"/>
      <c r="N174"/>
      <c r="O174"/>
    </row>
    <row r="175" spans="2:15" s="1" customFormat="1" x14ac:dyDescent="0.3">
      <c r="B175" s="96" t="s">
        <v>206</v>
      </c>
      <c r="C175" s="97"/>
      <c r="D175" s="97"/>
      <c r="E175" s="97"/>
      <c r="F175" s="7" t="e">
        <f>#REF!</f>
        <v>#REF!</v>
      </c>
      <c r="G175" s="7" t="e">
        <f>#REF!</f>
        <v>#REF!</v>
      </c>
      <c r="H175" s="6" t="e">
        <f t="shared" si="4"/>
        <v>#REF!</v>
      </c>
      <c r="I175"/>
      <c r="J175"/>
      <c r="K175"/>
      <c r="L175"/>
      <c r="M175"/>
      <c r="N175"/>
      <c r="O175"/>
    </row>
    <row r="176" spans="2:15" s="1" customFormat="1" x14ac:dyDescent="0.3">
      <c r="B176" s="96" t="s">
        <v>143</v>
      </c>
      <c r="C176" s="97"/>
      <c r="D176" s="97"/>
      <c r="E176" s="97"/>
      <c r="F176" s="7" t="e">
        <f>#REF!</f>
        <v>#REF!</v>
      </c>
      <c r="G176" s="7" t="e">
        <f>#REF!</f>
        <v>#REF!</v>
      </c>
      <c r="H176" s="6" t="e">
        <f t="shared" si="4"/>
        <v>#REF!</v>
      </c>
      <c r="I176"/>
      <c r="J176"/>
      <c r="K176"/>
      <c r="L176"/>
      <c r="M176"/>
      <c r="N176"/>
      <c r="O176"/>
    </row>
    <row r="177" spans="2:15" s="1" customFormat="1" ht="14.7" customHeight="1" x14ac:dyDescent="0.3">
      <c r="B177" s="96" t="s">
        <v>207</v>
      </c>
      <c r="C177" s="97"/>
      <c r="D177" s="97"/>
      <c r="E177" s="97"/>
      <c r="F177" s="7" t="e">
        <f>#REF!</f>
        <v>#REF!</v>
      </c>
      <c r="G177" s="7" t="e">
        <f>#REF!</f>
        <v>#REF!</v>
      </c>
      <c r="H177" s="6" t="e">
        <f t="shared" si="4"/>
        <v>#REF!</v>
      </c>
      <c r="I177"/>
      <c r="J177"/>
      <c r="K177"/>
      <c r="L177"/>
      <c r="M177"/>
      <c r="N177"/>
      <c r="O177"/>
    </row>
    <row r="178" spans="2:15" s="1" customFormat="1" x14ac:dyDescent="0.3">
      <c r="B178" s="100" t="s">
        <v>208</v>
      </c>
      <c r="C178" s="101"/>
      <c r="D178" s="101"/>
      <c r="E178" s="101"/>
      <c r="F178" s="6" t="e">
        <f>F179+F182</f>
        <v>#REF!</v>
      </c>
      <c r="G178" s="6" t="e">
        <f>G179+G182</f>
        <v>#REF!</v>
      </c>
      <c r="H178" s="6" t="e">
        <f t="shared" si="4"/>
        <v>#REF!</v>
      </c>
      <c r="I178"/>
      <c r="J178"/>
      <c r="K178"/>
      <c r="L178"/>
      <c r="M178"/>
      <c r="N178"/>
      <c r="O178"/>
    </row>
    <row r="179" spans="2:15" s="1" customFormat="1" x14ac:dyDescent="0.3">
      <c r="B179" s="119" t="s">
        <v>209</v>
      </c>
      <c r="C179" s="120"/>
      <c r="D179" s="120"/>
      <c r="E179" s="120"/>
      <c r="F179" s="6" t="e">
        <f>F180+F181</f>
        <v>#REF!</v>
      </c>
      <c r="G179" s="6" t="e">
        <f>G180+G181</f>
        <v>#REF!</v>
      </c>
      <c r="H179" s="6" t="e">
        <f t="shared" si="4"/>
        <v>#REF!</v>
      </c>
      <c r="I179"/>
      <c r="J179"/>
      <c r="K179"/>
      <c r="L179"/>
      <c r="M179"/>
      <c r="N179"/>
      <c r="O179"/>
    </row>
    <row r="180" spans="2:15" s="1" customFormat="1" x14ac:dyDescent="0.3">
      <c r="B180" s="96" t="s">
        <v>210</v>
      </c>
      <c r="C180" s="97"/>
      <c r="D180" s="97"/>
      <c r="E180" s="97"/>
      <c r="F180" s="7" t="e">
        <f>#REF!</f>
        <v>#REF!</v>
      </c>
      <c r="G180" s="7" t="e">
        <f>#REF!</f>
        <v>#REF!</v>
      </c>
      <c r="H180" s="6" t="e">
        <f t="shared" si="4"/>
        <v>#REF!</v>
      </c>
      <c r="I180"/>
      <c r="J180"/>
      <c r="K180"/>
      <c r="L180"/>
      <c r="M180"/>
      <c r="N180"/>
      <c r="O180"/>
    </row>
    <row r="181" spans="2:15" s="1" customFormat="1" x14ac:dyDescent="0.3">
      <c r="B181" s="96" t="s">
        <v>211</v>
      </c>
      <c r="C181" s="97"/>
      <c r="D181" s="97"/>
      <c r="E181" s="97"/>
      <c r="F181" s="7" t="e">
        <f>#REF!</f>
        <v>#REF!</v>
      </c>
      <c r="G181" s="7" t="e">
        <f>#REF!</f>
        <v>#REF!</v>
      </c>
      <c r="H181" s="6" t="e">
        <f t="shared" si="4"/>
        <v>#REF!</v>
      </c>
      <c r="I181"/>
      <c r="J181"/>
      <c r="K181"/>
      <c r="L181"/>
      <c r="M181"/>
      <c r="N181"/>
      <c r="O181"/>
    </row>
    <row r="182" spans="2:15" s="1" customFormat="1" x14ac:dyDescent="0.3">
      <c r="B182" s="119" t="s">
        <v>212</v>
      </c>
      <c r="C182" s="120"/>
      <c r="D182" s="120"/>
      <c r="E182" s="120"/>
      <c r="F182" s="6" t="e">
        <f>F183+F186</f>
        <v>#REF!</v>
      </c>
      <c r="G182" s="6" t="e">
        <f>G183+G186</f>
        <v>#REF!</v>
      </c>
      <c r="H182" s="6" t="e">
        <f t="shared" si="4"/>
        <v>#REF!</v>
      </c>
      <c r="I182"/>
      <c r="J182"/>
      <c r="K182"/>
      <c r="L182"/>
      <c r="M182"/>
      <c r="N182"/>
      <c r="O182"/>
    </row>
    <row r="183" spans="2:15" s="1" customFormat="1" x14ac:dyDescent="0.3">
      <c r="B183" s="119" t="s">
        <v>213</v>
      </c>
      <c r="C183" s="120"/>
      <c r="D183" s="120"/>
      <c r="E183" s="120"/>
      <c r="F183" s="6" t="e">
        <f>F184+F185</f>
        <v>#REF!</v>
      </c>
      <c r="G183" s="6" t="e">
        <f>G184+G185</f>
        <v>#REF!</v>
      </c>
      <c r="H183" s="6" t="e">
        <f t="shared" si="4"/>
        <v>#REF!</v>
      </c>
      <c r="I183"/>
      <c r="J183"/>
      <c r="K183"/>
      <c r="L183"/>
      <c r="M183"/>
      <c r="N183"/>
      <c r="O183"/>
    </row>
    <row r="184" spans="2:15" s="1" customFormat="1" x14ac:dyDescent="0.3">
      <c r="B184" s="96" t="s">
        <v>214</v>
      </c>
      <c r="C184" s="97"/>
      <c r="D184" s="97"/>
      <c r="E184" s="97"/>
      <c r="F184" s="7" t="e">
        <f>#REF!</f>
        <v>#REF!</v>
      </c>
      <c r="G184" s="7" t="e">
        <f>#REF!</f>
        <v>#REF!</v>
      </c>
      <c r="H184" s="6" t="e">
        <f t="shared" si="4"/>
        <v>#REF!</v>
      </c>
      <c r="I184"/>
      <c r="J184"/>
      <c r="K184"/>
      <c r="L184"/>
      <c r="M184"/>
      <c r="N184"/>
      <c r="O184"/>
    </row>
    <row r="185" spans="2:15" s="1" customFormat="1" x14ac:dyDescent="0.3">
      <c r="B185" s="96" t="s">
        <v>215</v>
      </c>
      <c r="C185" s="97"/>
      <c r="D185" s="97"/>
      <c r="E185" s="97"/>
      <c r="F185" s="7" t="e">
        <f>#REF!</f>
        <v>#REF!</v>
      </c>
      <c r="G185" s="7" t="e">
        <f>#REF!</f>
        <v>#REF!</v>
      </c>
      <c r="H185" s="6" t="e">
        <f t="shared" si="4"/>
        <v>#REF!</v>
      </c>
      <c r="I185"/>
      <c r="J185"/>
      <c r="K185"/>
      <c r="L185"/>
      <c r="M185"/>
      <c r="N185"/>
      <c r="O185"/>
    </row>
    <row r="186" spans="2:15" s="1" customFormat="1" x14ac:dyDescent="0.3">
      <c r="B186" s="119" t="s">
        <v>216</v>
      </c>
      <c r="C186" s="120"/>
      <c r="D186" s="120"/>
      <c r="E186" s="120"/>
      <c r="F186" s="6" t="e">
        <f>F187+F188</f>
        <v>#REF!</v>
      </c>
      <c r="G186" s="6" t="e">
        <f>G187+G188</f>
        <v>#REF!</v>
      </c>
      <c r="H186" s="6" t="e">
        <f t="shared" si="4"/>
        <v>#REF!</v>
      </c>
      <c r="I186"/>
      <c r="J186"/>
      <c r="K186"/>
      <c r="L186"/>
      <c r="M186"/>
      <c r="N186"/>
      <c r="O186"/>
    </row>
    <row r="187" spans="2:15" s="1" customFormat="1" ht="14.7" customHeight="1" x14ac:dyDescent="0.3">
      <c r="B187" s="96" t="s">
        <v>214</v>
      </c>
      <c r="C187" s="97"/>
      <c r="D187" s="97"/>
      <c r="E187" s="97"/>
      <c r="F187" s="7" t="e">
        <f>#REF!</f>
        <v>#REF!</v>
      </c>
      <c r="G187" s="7" t="e">
        <f>#REF!</f>
        <v>#REF!</v>
      </c>
      <c r="H187" s="6" t="e">
        <f t="shared" si="4"/>
        <v>#REF!</v>
      </c>
      <c r="I187"/>
      <c r="J187"/>
      <c r="K187"/>
      <c r="L187"/>
      <c r="M187"/>
      <c r="N187"/>
      <c r="O187"/>
    </row>
    <row r="188" spans="2:15" s="1" customFormat="1" ht="14.7" customHeight="1" x14ac:dyDescent="0.3">
      <c r="B188" s="96" t="s">
        <v>215</v>
      </c>
      <c r="C188" s="97"/>
      <c r="D188" s="97"/>
      <c r="E188" s="97"/>
      <c r="F188" s="7" t="e">
        <f>#REF!</f>
        <v>#REF!</v>
      </c>
      <c r="G188" s="7" t="e">
        <f>#REF!</f>
        <v>#REF!</v>
      </c>
      <c r="H188" s="6" t="e">
        <f t="shared" si="4"/>
        <v>#REF!</v>
      </c>
      <c r="I188"/>
      <c r="J188"/>
      <c r="K188"/>
      <c r="L188"/>
      <c r="M188"/>
      <c r="N188"/>
      <c r="O188"/>
    </row>
    <row r="189" spans="2:15" s="13" customFormat="1" ht="42" customHeight="1" x14ac:dyDescent="0.3">
      <c r="B189" s="121" t="s">
        <v>83</v>
      </c>
      <c r="C189" s="121"/>
      <c r="D189" s="121"/>
      <c r="E189" s="121"/>
      <c r="F189" s="18" t="s">
        <v>308</v>
      </c>
      <c r="G189" s="18" t="s">
        <v>309</v>
      </c>
      <c r="H189" s="19" t="s">
        <v>310</v>
      </c>
      <c r="I189" s="12"/>
      <c r="J189" s="12"/>
      <c r="K189" s="12"/>
      <c r="L189" s="12"/>
      <c r="M189" s="12"/>
      <c r="N189" s="12"/>
      <c r="O189" s="12"/>
    </row>
    <row r="190" spans="2:15" s="1" customFormat="1" ht="14.7" customHeight="1" x14ac:dyDescent="0.3">
      <c r="B190" s="100" t="s">
        <v>217</v>
      </c>
      <c r="C190" s="101"/>
      <c r="D190" s="101"/>
      <c r="E190" s="101"/>
      <c r="F190" s="6" t="e">
        <f>F191+F212+F265+F284</f>
        <v>#REF!</v>
      </c>
      <c r="G190" s="6" t="e">
        <f>G191+G212+G265+G284</f>
        <v>#REF!</v>
      </c>
      <c r="H190" s="6" t="e">
        <f t="shared" si="4"/>
        <v>#REF!</v>
      </c>
      <c r="I190"/>
      <c r="J190"/>
      <c r="K190"/>
      <c r="L190"/>
      <c r="M190"/>
      <c r="N190"/>
      <c r="O190"/>
    </row>
    <row r="191" spans="2:15" s="1" customFormat="1" x14ac:dyDescent="0.3">
      <c r="B191" s="100" t="s">
        <v>218</v>
      </c>
      <c r="C191" s="101"/>
      <c r="D191" s="101"/>
      <c r="E191" s="101"/>
      <c r="F191" s="6" t="e">
        <f>F192+F201</f>
        <v>#REF!</v>
      </c>
      <c r="G191" s="6" t="e">
        <f>G192+G201</f>
        <v>#REF!</v>
      </c>
      <c r="H191" s="6" t="e">
        <f t="shared" si="4"/>
        <v>#REF!</v>
      </c>
      <c r="I191"/>
      <c r="J191"/>
      <c r="K191"/>
      <c r="L191"/>
      <c r="M191"/>
      <c r="N191"/>
      <c r="O191"/>
    </row>
    <row r="192" spans="2:15" s="1" customFormat="1" x14ac:dyDescent="0.3">
      <c r="B192" s="113" t="s">
        <v>67</v>
      </c>
      <c r="C192" s="114"/>
      <c r="D192" s="114"/>
      <c r="E192" s="114"/>
      <c r="F192" s="6" t="e">
        <f>F193+F200</f>
        <v>#REF!</v>
      </c>
      <c r="G192" s="6" t="e">
        <f>G193+G200</f>
        <v>#REF!</v>
      </c>
      <c r="H192" s="6" t="e">
        <f t="shared" si="4"/>
        <v>#REF!</v>
      </c>
      <c r="I192"/>
      <c r="J192"/>
      <c r="K192"/>
      <c r="L192"/>
      <c r="M192"/>
      <c r="N192"/>
      <c r="O192"/>
    </row>
    <row r="193" spans="2:15" s="1" customFormat="1" x14ac:dyDescent="0.3">
      <c r="B193" s="106" t="s">
        <v>219</v>
      </c>
      <c r="C193" s="107"/>
      <c r="D193" s="107"/>
      <c r="E193" s="107"/>
      <c r="F193" s="6" t="e">
        <f>F194+F195+F196</f>
        <v>#REF!</v>
      </c>
      <c r="G193" s="6" t="e">
        <f>G194+G195+G196</f>
        <v>#REF!</v>
      </c>
      <c r="H193" s="6" t="e">
        <f t="shared" si="4"/>
        <v>#REF!</v>
      </c>
      <c r="I193"/>
      <c r="J193"/>
      <c r="K193"/>
      <c r="L193"/>
      <c r="M193"/>
      <c r="N193"/>
      <c r="O193"/>
    </row>
    <row r="194" spans="2:15" s="1" customFormat="1" x14ac:dyDescent="0.3">
      <c r="B194" s="102" t="s">
        <v>161</v>
      </c>
      <c r="C194" s="103"/>
      <c r="D194" s="103"/>
      <c r="E194" s="103"/>
      <c r="F194" s="7" t="e">
        <f>#REF!-#REF!</f>
        <v>#REF!</v>
      </c>
      <c r="G194" s="7" t="e">
        <f>#REF!-#REF!</f>
        <v>#REF!</v>
      </c>
      <c r="H194" s="6" t="e">
        <f>F194-G194</f>
        <v>#REF!</v>
      </c>
      <c r="I194"/>
      <c r="J194"/>
      <c r="K194"/>
      <c r="L194"/>
      <c r="M194"/>
      <c r="N194"/>
      <c r="O194"/>
    </row>
    <row r="195" spans="2:15" s="1" customFormat="1" x14ac:dyDescent="0.3">
      <c r="B195" s="102" t="s">
        <v>162</v>
      </c>
      <c r="C195" s="103"/>
      <c r="D195" s="103"/>
      <c r="E195" s="103"/>
      <c r="F195" s="7" t="e">
        <f>#REF!-#REF!</f>
        <v>#REF!</v>
      </c>
      <c r="G195" s="7" t="e">
        <f>#REF!-#REF!</f>
        <v>#REF!</v>
      </c>
      <c r="H195" s="6" t="e">
        <f>F195-G195</f>
        <v>#REF!</v>
      </c>
      <c r="I195"/>
      <c r="J195"/>
      <c r="K195"/>
      <c r="L195"/>
      <c r="M195"/>
      <c r="N195"/>
      <c r="O195"/>
    </row>
    <row r="196" spans="2:15" s="1" customFormat="1" x14ac:dyDescent="0.3">
      <c r="B196" s="102" t="s">
        <v>163</v>
      </c>
      <c r="C196" s="103"/>
      <c r="D196" s="103"/>
      <c r="E196" s="103"/>
      <c r="F196" s="6" t="e">
        <f>F197+F198+F199</f>
        <v>#REF!</v>
      </c>
      <c r="G196" s="6" t="e">
        <f>G197+G198+G199</f>
        <v>#REF!</v>
      </c>
      <c r="H196" s="6" t="e">
        <f t="shared" si="4"/>
        <v>#REF!</v>
      </c>
      <c r="I196"/>
      <c r="J196"/>
      <c r="K196"/>
      <c r="L196"/>
      <c r="M196"/>
      <c r="N196"/>
      <c r="O196"/>
    </row>
    <row r="197" spans="2:15" s="1" customFormat="1" x14ac:dyDescent="0.3">
      <c r="B197" s="102" t="s">
        <v>164</v>
      </c>
      <c r="C197" s="103"/>
      <c r="D197" s="103"/>
      <c r="E197" s="103"/>
      <c r="F197" s="7" t="e">
        <f>#REF!-#REF!</f>
        <v>#REF!</v>
      </c>
      <c r="G197" s="7" t="e">
        <f>#REF!-#REF!</f>
        <v>#REF!</v>
      </c>
      <c r="H197" s="6" t="e">
        <f t="shared" si="4"/>
        <v>#REF!</v>
      </c>
      <c r="I197"/>
      <c r="J197"/>
      <c r="K197"/>
      <c r="L197"/>
      <c r="M197"/>
      <c r="N197"/>
      <c r="O197"/>
    </row>
    <row r="198" spans="2:15" s="1" customFormat="1" x14ac:dyDescent="0.3">
      <c r="B198" s="102" t="s">
        <v>165</v>
      </c>
      <c r="C198" s="103"/>
      <c r="D198" s="103"/>
      <c r="E198" s="103"/>
      <c r="F198" s="7" t="e">
        <f>#REF!-#REF!</f>
        <v>#REF!</v>
      </c>
      <c r="G198" s="7" t="e">
        <f>#REF!-#REF!</f>
        <v>#REF!</v>
      </c>
      <c r="H198" s="6" t="e">
        <f t="shared" si="4"/>
        <v>#REF!</v>
      </c>
      <c r="I198"/>
      <c r="J198"/>
      <c r="K198"/>
      <c r="L198"/>
      <c r="M198"/>
      <c r="N198"/>
      <c r="O198"/>
    </row>
    <row r="199" spans="2:15" s="1" customFormat="1" x14ac:dyDescent="0.3">
      <c r="B199" s="102" t="s">
        <v>166</v>
      </c>
      <c r="C199" s="103"/>
      <c r="D199" s="103"/>
      <c r="E199" s="103"/>
      <c r="F199" s="7" t="e">
        <f>#REF!-#REF!</f>
        <v>#REF!</v>
      </c>
      <c r="G199" s="7" t="e">
        <f>#REF!-#REF!</f>
        <v>#REF!</v>
      </c>
      <c r="H199" s="6" t="e">
        <f t="shared" si="4"/>
        <v>#REF!</v>
      </c>
      <c r="I199"/>
      <c r="J199"/>
      <c r="K199"/>
      <c r="L199"/>
      <c r="M199"/>
      <c r="N199"/>
      <c r="O199"/>
    </row>
    <row r="200" spans="2:15" s="1" customFormat="1" ht="14.7" customHeight="1" x14ac:dyDescent="0.3">
      <c r="B200" s="106" t="s">
        <v>220</v>
      </c>
      <c r="C200" s="107"/>
      <c r="D200" s="107"/>
      <c r="E200" s="107"/>
      <c r="F200" s="7" t="e">
        <f>#REF!-#REF!</f>
        <v>#REF!</v>
      </c>
      <c r="G200" s="7" t="e">
        <f>#REF!-#REF!</f>
        <v>#REF!</v>
      </c>
      <c r="H200" s="6" t="e">
        <f t="shared" si="4"/>
        <v>#REF!</v>
      </c>
      <c r="I200"/>
      <c r="J200"/>
      <c r="K200"/>
      <c r="L200"/>
      <c r="M200"/>
      <c r="N200"/>
      <c r="O200"/>
    </row>
    <row r="201" spans="2:15" s="1" customFormat="1" ht="14.7" customHeight="1" x14ac:dyDescent="0.3">
      <c r="B201" s="113" t="s">
        <v>65</v>
      </c>
      <c r="C201" s="114"/>
      <c r="D201" s="114"/>
      <c r="E201" s="114"/>
      <c r="F201" s="6" t="e">
        <f>F202+F205+F208</f>
        <v>#REF!</v>
      </c>
      <c r="G201" s="6" t="e">
        <f>G202+G205+G208</f>
        <v>#REF!</v>
      </c>
      <c r="H201" s="6" t="e">
        <f t="shared" si="4"/>
        <v>#REF!</v>
      </c>
      <c r="I201"/>
      <c r="J201"/>
      <c r="K201"/>
      <c r="L201"/>
      <c r="M201"/>
      <c r="N201"/>
      <c r="O201"/>
    </row>
    <row r="202" spans="2:15" s="1" customFormat="1" x14ac:dyDescent="0.3">
      <c r="B202" s="96" t="s">
        <v>161</v>
      </c>
      <c r="C202" s="97"/>
      <c r="D202" s="97"/>
      <c r="E202" s="97"/>
      <c r="F202" s="6" t="e">
        <f>F203+F204</f>
        <v>#REF!</v>
      </c>
      <c r="G202" s="6" t="e">
        <f>G203+G204</f>
        <v>#REF!</v>
      </c>
      <c r="H202" s="6" t="e">
        <f t="shared" si="4"/>
        <v>#REF!</v>
      </c>
      <c r="I202"/>
      <c r="J202"/>
      <c r="K202"/>
      <c r="L202"/>
      <c r="M202"/>
      <c r="N202"/>
      <c r="O202"/>
    </row>
    <row r="203" spans="2:15" s="1" customFormat="1" x14ac:dyDescent="0.3">
      <c r="B203" s="106" t="s">
        <v>221</v>
      </c>
      <c r="C203" s="107"/>
      <c r="D203" s="107"/>
      <c r="E203" s="107"/>
      <c r="F203" s="7" t="e">
        <f>#REF!-#REF!</f>
        <v>#REF!</v>
      </c>
      <c r="G203" s="7"/>
      <c r="H203" s="6" t="e">
        <f t="shared" si="4"/>
        <v>#REF!</v>
      </c>
      <c r="I203"/>
      <c r="J203"/>
      <c r="K203"/>
      <c r="L203"/>
      <c r="M203"/>
      <c r="N203"/>
      <c r="O203"/>
    </row>
    <row r="204" spans="2:15" s="1" customFormat="1" x14ac:dyDescent="0.3">
      <c r="B204" s="106" t="s">
        <v>222</v>
      </c>
      <c r="C204" s="107"/>
      <c r="D204" s="107"/>
      <c r="E204" s="107"/>
      <c r="F204" s="7" t="e">
        <f>#REF!-#REF!</f>
        <v>#REF!</v>
      </c>
      <c r="G204" s="7" t="e">
        <f>#REF!</f>
        <v>#REF!</v>
      </c>
      <c r="H204" s="6" t="e">
        <f t="shared" si="4"/>
        <v>#REF!</v>
      </c>
      <c r="I204"/>
      <c r="J204"/>
      <c r="K204"/>
      <c r="L204"/>
      <c r="M204"/>
      <c r="N204"/>
      <c r="O204"/>
    </row>
    <row r="205" spans="2:15" s="1" customFormat="1" ht="14.7" customHeight="1" x14ac:dyDescent="0.3">
      <c r="B205" s="102" t="s">
        <v>300</v>
      </c>
      <c r="C205" s="103"/>
      <c r="D205" s="103"/>
      <c r="E205" s="103"/>
      <c r="F205" s="6" t="e">
        <f>F206+F207</f>
        <v>#REF!</v>
      </c>
      <c r="G205" s="6" t="e">
        <f>G206+G207</f>
        <v>#REF!</v>
      </c>
      <c r="H205" s="6" t="e">
        <f t="shared" si="4"/>
        <v>#REF!</v>
      </c>
      <c r="I205"/>
      <c r="J205"/>
      <c r="K205"/>
      <c r="L205"/>
      <c r="M205"/>
      <c r="N205"/>
      <c r="O205"/>
    </row>
    <row r="206" spans="2:15" s="1" customFormat="1" ht="14.7" customHeight="1" x14ac:dyDescent="0.3">
      <c r="B206" s="106" t="s">
        <v>221</v>
      </c>
      <c r="C206" s="107"/>
      <c r="D206" s="107"/>
      <c r="E206" s="107"/>
      <c r="F206" s="7"/>
      <c r="G206" s="7"/>
      <c r="H206" s="6">
        <f t="shared" si="4"/>
        <v>0</v>
      </c>
      <c r="I206"/>
      <c r="J206"/>
      <c r="K206"/>
      <c r="L206"/>
      <c r="M206"/>
      <c r="N206"/>
      <c r="O206"/>
    </row>
    <row r="207" spans="2:15" s="1" customFormat="1" ht="14.7" customHeight="1" x14ac:dyDescent="0.3">
      <c r="B207" s="106" t="s">
        <v>222</v>
      </c>
      <c r="C207" s="107"/>
      <c r="D207" s="107"/>
      <c r="E207" s="107"/>
      <c r="F207" s="7" t="e">
        <f>#REF!</f>
        <v>#REF!</v>
      </c>
      <c r="G207" s="7" t="e">
        <f>#REF!</f>
        <v>#REF!</v>
      </c>
      <c r="H207" s="6" t="e">
        <f t="shared" si="4"/>
        <v>#REF!</v>
      </c>
      <c r="I207"/>
      <c r="K207"/>
      <c r="L207"/>
      <c r="M207"/>
      <c r="N207"/>
      <c r="O207"/>
    </row>
    <row r="208" spans="2:15" s="1" customFormat="1" ht="14.7" customHeight="1" x14ac:dyDescent="0.3">
      <c r="B208" s="119" t="s">
        <v>163</v>
      </c>
      <c r="C208" s="120"/>
      <c r="D208" s="120"/>
      <c r="E208" s="120"/>
      <c r="F208" s="6" t="e">
        <f>F209+F210+F211</f>
        <v>#REF!</v>
      </c>
      <c r="G208" s="6" t="e">
        <f>G209+G210+G211</f>
        <v>#REF!</v>
      </c>
      <c r="H208" s="6" t="e">
        <f t="shared" si="4"/>
        <v>#REF!</v>
      </c>
      <c r="I208"/>
      <c r="K208"/>
      <c r="L208"/>
      <c r="M208"/>
      <c r="N208"/>
      <c r="O208"/>
    </row>
    <row r="209" spans="2:15" s="1" customFormat="1" ht="14.7" customHeight="1" x14ac:dyDescent="0.3">
      <c r="B209" s="119" t="s">
        <v>164</v>
      </c>
      <c r="C209" s="120"/>
      <c r="D209" s="120"/>
      <c r="E209" s="120"/>
      <c r="F209" s="7"/>
      <c r="G209" s="7"/>
      <c r="H209" s="6">
        <f t="shared" si="4"/>
        <v>0</v>
      </c>
      <c r="I209"/>
      <c r="K209"/>
      <c r="L209"/>
      <c r="M209"/>
      <c r="N209"/>
      <c r="O209"/>
    </row>
    <row r="210" spans="2:15" s="1" customFormat="1" ht="14.7" customHeight="1" x14ac:dyDescent="0.3">
      <c r="B210" s="119" t="s">
        <v>165</v>
      </c>
      <c r="C210" s="120"/>
      <c r="D210" s="120"/>
      <c r="E210" s="120"/>
      <c r="F210" s="7"/>
      <c r="G210" s="7"/>
      <c r="H210" s="6">
        <f t="shared" si="4"/>
        <v>0</v>
      </c>
      <c r="I210"/>
      <c r="J210"/>
      <c r="K210"/>
      <c r="L210"/>
      <c r="M210"/>
      <c r="N210"/>
      <c r="O210"/>
    </row>
    <row r="211" spans="2:15" s="1" customFormat="1" ht="14.7" customHeight="1" x14ac:dyDescent="0.3">
      <c r="B211" s="119" t="s">
        <v>166</v>
      </c>
      <c r="C211" s="120"/>
      <c r="D211" s="120"/>
      <c r="E211" s="120"/>
      <c r="F211" s="7" t="e">
        <f>-#REF!+#REF!</f>
        <v>#REF!</v>
      </c>
      <c r="G211" s="7" t="e">
        <f>#REF!</f>
        <v>#REF!</v>
      </c>
      <c r="H211" s="6" t="e">
        <f t="shared" si="4"/>
        <v>#REF!</v>
      </c>
      <c r="I211"/>
      <c r="J211"/>
      <c r="K211"/>
      <c r="L211"/>
      <c r="M211"/>
      <c r="N211"/>
      <c r="O211"/>
    </row>
    <row r="212" spans="2:15" s="1" customFormat="1" ht="14.7" customHeight="1" x14ac:dyDescent="0.3">
      <c r="B212" s="100" t="s">
        <v>223</v>
      </c>
      <c r="C212" s="101"/>
      <c r="D212" s="101"/>
      <c r="E212" s="101"/>
      <c r="F212" s="6" t="e">
        <f>F213+F249</f>
        <v>#REF!</v>
      </c>
      <c r="G212" s="6" t="e">
        <f t="shared" ref="G212" si="5">G213+G249</f>
        <v>#REF!</v>
      </c>
      <c r="H212" s="6" t="e">
        <f t="shared" ref="H212:H254" si="6">F212-G212</f>
        <v>#REF!</v>
      </c>
      <c r="I212"/>
      <c r="J212"/>
      <c r="K212"/>
      <c r="L212"/>
      <c r="M212"/>
      <c r="N212"/>
      <c r="O212"/>
    </row>
    <row r="213" spans="2:15" s="1" customFormat="1" ht="14.7" customHeight="1" x14ac:dyDescent="0.3">
      <c r="B213" s="119" t="s">
        <v>67</v>
      </c>
      <c r="C213" s="120"/>
      <c r="D213" s="120"/>
      <c r="E213" s="120"/>
      <c r="F213" s="6" t="e">
        <f>F214+F221+F228+F235+F242</f>
        <v>#REF!</v>
      </c>
      <c r="G213" s="6" t="e">
        <f t="shared" ref="G213" si="7">G214+G221+G228+G235+G242</f>
        <v>#REF!</v>
      </c>
      <c r="H213" s="6" t="e">
        <f t="shared" si="6"/>
        <v>#REF!</v>
      </c>
      <c r="I213"/>
      <c r="J213"/>
      <c r="K213"/>
      <c r="L213"/>
      <c r="M213"/>
      <c r="N213"/>
      <c r="O213"/>
    </row>
    <row r="214" spans="2:15" s="1" customFormat="1" ht="14.7" customHeight="1" x14ac:dyDescent="0.3">
      <c r="B214" s="119" t="s">
        <v>224</v>
      </c>
      <c r="C214" s="120"/>
      <c r="D214" s="120"/>
      <c r="E214" s="120"/>
      <c r="F214" s="6" t="e">
        <f>F215+F218</f>
        <v>#REF!</v>
      </c>
      <c r="G214" s="6" t="e">
        <f t="shared" ref="G214" si="8">G215+G218</f>
        <v>#REF!</v>
      </c>
      <c r="H214" s="6" t="e">
        <f t="shared" si="6"/>
        <v>#REF!</v>
      </c>
      <c r="I214"/>
      <c r="J214"/>
      <c r="K214"/>
      <c r="L214"/>
      <c r="M214"/>
      <c r="N214"/>
      <c r="O214"/>
    </row>
    <row r="215" spans="2:15" s="1" customFormat="1" ht="14.7" customHeight="1" x14ac:dyDescent="0.3">
      <c r="B215" s="119" t="s">
        <v>225</v>
      </c>
      <c r="C215" s="120"/>
      <c r="D215" s="120"/>
      <c r="E215" s="120"/>
      <c r="F215" s="6" t="e">
        <f t="shared" ref="F215:G215" si="9">F216+F217</f>
        <v>#REF!</v>
      </c>
      <c r="G215" s="6" t="e">
        <f t="shared" si="9"/>
        <v>#REF!</v>
      </c>
      <c r="H215" s="6" t="e">
        <f t="shared" si="6"/>
        <v>#REF!</v>
      </c>
      <c r="I215"/>
      <c r="J215"/>
      <c r="K215"/>
      <c r="L215"/>
      <c r="M215"/>
      <c r="N215"/>
      <c r="O215"/>
    </row>
    <row r="216" spans="2:15" s="1" customFormat="1" ht="14.7" customHeight="1" x14ac:dyDescent="0.3">
      <c r="B216" s="96" t="s">
        <v>226</v>
      </c>
      <c r="C216" s="97"/>
      <c r="D216" s="97"/>
      <c r="E216" s="97"/>
      <c r="F216" s="7" t="e">
        <f>-#REF!+#REF!</f>
        <v>#REF!</v>
      </c>
      <c r="G216" s="7" t="e">
        <f>#REF!-#REF!</f>
        <v>#REF!</v>
      </c>
      <c r="H216" s="6" t="e">
        <f t="shared" si="6"/>
        <v>#REF!</v>
      </c>
      <c r="I216"/>
      <c r="J216"/>
      <c r="K216"/>
      <c r="L216"/>
      <c r="M216"/>
      <c r="N216"/>
      <c r="O216"/>
    </row>
    <row r="217" spans="2:15" s="1" customFormat="1" ht="14.7" customHeight="1" x14ac:dyDescent="0.3">
      <c r="B217" s="96" t="s">
        <v>227</v>
      </c>
      <c r="C217" s="97"/>
      <c r="D217" s="97"/>
      <c r="E217" s="97"/>
      <c r="F217" s="7" t="e">
        <f>-#REF!+#REF!</f>
        <v>#REF!</v>
      </c>
      <c r="G217" s="7" t="e">
        <f>#REF!-#REF!</f>
        <v>#REF!</v>
      </c>
      <c r="H217" s="6" t="e">
        <f t="shared" si="6"/>
        <v>#REF!</v>
      </c>
      <c r="I217"/>
      <c r="J217"/>
      <c r="K217"/>
      <c r="L217"/>
      <c r="M217"/>
      <c r="N217"/>
      <c r="O217"/>
    </row>
    <row r="218" spans="2:15" s="1" customFormat="1" ht="14.7" customHeight="1" x14ac:dyDescent="0.3">
      <c r="B218" s="119" t="s">
        <v>228</v>
      </c>
      <c r="C218" s="120"/>
      <c r="D218" s="120"/>
      <c r="E218" s="120"/>
      <c r="F218" s="6" t="e">
        <f t="shared" ref="F218:G218" si="10">F219+F220</f>
        <v>#REF!</v>
      </c>
      <c r="G218" s="6" t="e">
        <f t="shared" si="10"/>
        <v>#REF!</v>
      </c>
      <c r="H218" s="6" t="e">
        <f t="shared" si="6"/>
        <v>#REF!</v>
      </c>
      <c r="I218"/>
      <c r="J218"/>
      <c r="K218"/>
      <c r="L218"/>
      <c r="M218"/>
      <c r="N218"/>
      <c r="O218"/>
    </row>
    <row r="219" spans="2:15" s="1" customFormat="1" ht="14.7" customHeight="1" x14ac:dyDescent="0.3">
      <c r="B219" s="96" t="s">
        <v>229</v>
      </c>
      <c r="C219" s="97"/>
      <c r="D219" s="97"/>
      <c r="E219" s="97"/>
      <c r="F219" s="7" t="e">
        <f>-#REF!+#REF!</f>
        <v>#REF!</v>
      </c>
      <c r="G219" s="7" t="e">
        <f>#REF!-#REF!</f>
        <v>#REF!</v>
      </c>
      <c r="H219" s="6" t="e">
        <f t="shared" si="6"/>
        <v>#REF!</v>
      </c>
      <c r="I219"/>
      <c r="J219"/>
      <c r="K219"/>
      <c r="L219"/>
      <c r="M219"/>
      <c r="N219"/>
      <c r="O219"/>
    </row>
    <row r="220" spans="2:15" s="1" customFormat="1" ht="14.7" customHeight="1" x14ac:dyDescent="0.3">
      <c r="B220" s="96" t="s">
        <v>172</v>
      </c>
      <c r="C220" s="97"/>
      <c r="D220" s="97"/>
      <c r="E220" s="97"/>
      <c r="F220" s="7" t="e">
        <f>-#REF!+#REF!</f>
        <v>#REF!</v>
      </c>
      <c r="G220" s="7" t="e">
        <f>#REF!-#REF!</f>
        <v>#REF!</v>
      </c>
      <c r="H220" s="6" t="e">
        <f t="shared" si="6"/>
        <v>#REF!</v>
      </c>
      <c r="I220"/>
      <c r="J220"/>
      <c r="K220"/>
      <c r="L220"/>
      <c r="M220"/>
      <c r="N220"/>
      <c r="O220"/>
    </row>
    <row r="221" spans="2:15" s="1" customFormat="1" ht="14.7" customHeight="1" x14ac:dyDescent="0.3">
      <c r="B221" s="119" t="s">
        <v>230</v>
      </c>
      <c r="C221" s="120"/>
      <c r="D221" s="120"/>
      <c r="E221" s="120"/>
      <c r="F221" s="6" t="e">
        <f>F222+F225</f>
        <v>#REF!</v>
      </c>
      <c r="G221" s="6" t="e">
        <f t="shared" ref="G221" si="11">G222+G225</f>
        <v>#REF!</v>
      </c>
      <c r="H221" s="6" t="e">
        <f t="shared" si="6"/>
        <v>#REF!</v>
      </c>
      <c r="I221"/>
      <c r="J221"/>
      <c r="K221"/>
      <c r="L221"/>
      <c r="M221"/>
      <c r="N221"/>
      <c r="O221"/>
    </row>
    <row r="222" spans="2:15" s="1" customFormat="1" ht="14.7" customHeight="1" x14ac:dyDescent="0.3">
      <c r="B222" s="119" t="s">
        <v>225</v>
      </c>
      <c r="C222" s="120"/>
      <c r="D222" s="120"/>
      <c r="E222" s="120"/>
      <c r="F222" s="6" t="e">
        <f t="shared" ref="F222:G222" si="12">F223+F224</f>
        <v>#REF!</v>
      </c>
      <c r="G222" s="6" t="e">
        <f t="shared" si="12"/>
        <v>#REF!</v>
      </c>
      <c r="H222" s="6" t="e">
        <f t="shared" si="6"/>
        <v>#REF!</v>
      </c>
      <c r="I222"/>
      <c r="J222"/>
      <c r="K222"/>
      <c r="L222"/>
      <c r="M222"/>
      <c r="N222"/>
      <c r="O222"/>
    </row>
    <row r="223" spans="2:15" s="1" customFormat="1" ht="14.7" customHeight="1" x14ac:dyDescent="0.3">
      <c r="B223" s="96" t="s">
        <v>226</v>
      </c>
      <c r="C223" s="97"/>
      <c r="D223" s="97"/>
      <c r="E223" s="97"/>
      <c r="F223" s="7" t="e">
        <f>-#REF!+#REF!</f>
        <v>#REF!</v>
      </c>
      <c r="G223" s="7" t="e">
        <f>#REF!-#REF!</f>
        <v>#REF!</v>
      </c>
      <c r="H223" s="6" t="e">
        <f t="shared" si="6"/>
        <v>#REF!</v>
      </c>
      <c r="I223"/>
      <c r="J223"/>
      <c r="K223"/>
      <c r="L223"/>
      <c r="M223"/>
      <c r="N223"/>
      <c r="O223"/>
    </row>
    <row r="224" spans="2:15" s="1" customFormat="1" ht="14.7" customHeight="1" x14ac:dyDescent="0.3">
      <c r="B224" s="96" t="s">
        <v>227</v>
      </c>
      <c r="C224" s="97"/>
      <c r="D224" s="97"/>
      <c r="E224" s="97"/>
      <c r="F224" s="7" t="e">
        <f>-#REF!+#REF!</f>
        <v>#REF!</v>
      </c>
      <c r="G224" s="7" t="e">
        <f>#REF!-#REF!</f>
        <v>#REF!</v>
      </c>
      <c r="H224" s="6" t="e">
        <f t="shared" si="6"/>
        <v>#REF!</v>
      </c>
      <c r="I224"/>
      <c r="J224"/>
      <c r="K224"/>
      <c r="L224"/>
      <c r="M224"/>
      <c r="N224"/>
      <c r="O224"/>
    </row>
    <row r="225" spans="2:15" s="1" customFormat="1" ht="14.7" customHeight="1" x14ac:dyDescent="0.3">
      <c r="B225" s="119" t="s">
        <v>228</v>
      </c>
      <c r="C225" s="120"/>
      <c r="D225" s="120"/>
      <c r="E225" s="120"/>
      <c r="F225" s="6" t="e">
        <f t="shared" ref="F225:G225" si="13">F226+F227</f>
        <v>#REF!</v>
      </c>
      <c r="G225" s="6" t="e">
        <f t="shared" si="13"/>
        <v>#REF!</v>
      </c>
      <c r="H225" s="6" t="e">
        <f t="shared" si="6"/>
        <v>#REF!</v>
      </c>
      <c r="I225"/>
      <c r="J225"/>
      <c r="K225"/>
      <c r="L225"/>
      <c r="M225"/>
      <c r="N225"/>
      <c r="O225"/>
    </row>
    <row r="226" spans="2:15" s="1" customFormat="1" ht="14.7" customHeight="1" x14ac:dyDescent="0.3">
      <c r="B226" s="96" t="s">
        <v>229</v>
      </c>
      <c r="C226" s="97"/>
      <c r="D226" s="97"/>
      <c r="E226" s="97"/>
      <c r="F226" s="7" t="e">
        <f>-#REF!+#REF!</f>
        <v>#REF!</v>
      </c>
      <c r="G226" s="7" t="e">
        <f>#REF!-#REF!</f>
        <v>#REF!</v>
      </c>
      <c r="H226" s="6" t="e">
        <f t="shared" si="6"/>
        <v>#REF!</v>
      </c>
      <c r="I226"/>
      <c r="J226"/>
      <c r="K226"/>
      <c r="L226"/>
      <c r="M226"/>
      <c r="N226"/>
      <c r="O226"/>
    </row>
    <row r="227" spans="2:15" s="1" customFormat="1" ht="14.7" customHeight="1" x14ac:dyDescent="0.3">
      <c r="B227" s="96" t="s">
        <v>172</v>
      </c>
      <c r="C227" s="97"/>
      <c r="D227" s="97"/>
      <c r="E227" s="97"/>
      <c r="F227" s="7" t="e">
        <f>-#REF!+#REF!</f>
        <v>#REF!</v>
      </c>
      <c r="G227" s="7" t="e">
        <f>#REF!-#REF!</f>
        <v>#REF!</v>
      </c>
      <c r="H227" s="6" t="e">
        <f t="shared" si="6"/>
        <v>#REF!</v>
      </c>
      <c r="I227"/>
      <c r="J227"/>
      <c r="K227"/>
      <c r="L227"/>
      <c r="M227"/>
      <c r="N227"/>
      <c r="O227"/>
    </row>
    <row r="228" spans="2:15" s="1" customFormat="1" ht="14.7" customHeight="1" x14ac:dyDescent="0.3">
      <c r="B228" s="119" t="s">
        <v>231</v>
      </c>
      <c r="C228" s="120"/>
      <c r="D228" s="120"/>
      <c r="E228" s="120"/>
      <c r="F228" s="6" t="e">
        <f>F229+F232</f>
        <v>#REF!</v>
      </c>
      <c r="G228" s="6" t="e">
        <f t="shared" ref="G228" si="14">G229+G232</f>
        <v>#REF!</v>
      </c>
      <c r="H228" s="6" t="e">
        <f t="shared" si="6"/>
        <v>#REF!</v>
      </c>
      <c r="I228"/>
      <c r="J228"/>
      <c r="K228"/>
      <c r="L228"/>
      <c r="M228"/>
      <c r="N228"/>
      <c r="O228"/>
    </row>
    <row r="229" spans="2:15" s="1" customFormat="1" ht="14.7" customHeight="1" x14ac:dyDescent="0.3">
      <c r="B229" s="119" t="s">
        <v>225</v>
      </c>
      <c r="C229" s="120"/>
      <c r="D229" s="120"/>
      <c r="E229" s="120"/>
      <c r="F229" s="6" t="e">
        <f t="shared" ref="F229:G229" si="15">F230+F231</f>
        <v>#REF!</v>
      </c>
      <c r="G229" s="6" t="e">
        <f t="shared" si="15"/>
        <v>#REF!</v>
      </c>
      <c r="H229" s="6" t="e">
        <f t="shared" si="6"/>
        <v>#REF!</v>
      </c>
      <c r="I229"/>
      <c r="J229"/>
      <c r="K229"/>
      <c r="L229"/>
      <c r="M229"/>
      <c r="N229"/>
      <c r="O229"/>
    </row>
    <row r="230" spans="2:15" s="1" customFormat="1" ht="14.7" customHeight="1" x14ac:dyDescent="0.3">
      <c r="B230" s="96" t="s">
        <v>226</v>
      </c>
      <c r="C230" s="97"/>
      <c r="D230" s="97"/>
      <c r="E230" s="97"/>
      <c r="F230" s="7" t="e">
        <f>-#REF!+#REF!</f>
        <v>#REF!</v>
      </c>
      <c r="G230" s="7" t="e">
        <f>#REF!-#REF!</f>
        <v>#REF!</v>
      </c>
      <c r="H230" s="6" t="e">
        <f t="shared" si="6"/>
        <v>#REF!</v>
      </c>
      <c r="I230"/>
      <c r="J230"/>
      <c r="K230"/>
      <c r="L230"/>
      <c r="M230"/>
      <c r="N230"/>
      <c r="O230"/>
    </row>
    <row r="231" spans="2:15" s="1" customFormat="1" ht="14.7" customHeight="1" x14ac:dyDescent="0.3">
      <c r="B231" s="96" t="s">
        <v>227</v>
      </c>
      <c r="C231" s="97"/>
      <c r="D231" s="97"/>
      <c r="E231" s="97"/>
      <c r="F231" s="7" t="e">
        <f>-#REF!+#REF!</f>
        <v>#REF!</v>
      </c>
      <c r="G231" s="7" t="e">
        <f>#REF!-#REF!</f>
        <v>#REF!</v>
      </c>
      <c r="H231" s="6" t="e">
        <f t="shared" si="6"/>
        <v>#REF!</v>
      </c>
      <c r="I231"/>
      <c r="J231"/>
      <c r="K231"/>
      <c r="L231"/>
      <c r="M231"/>
      <c r="N231"/>
      <c r="O231"/>
    </row>
    <row r="232" spans="2:15" s="1" customFormat="1" ht="14.7" customHeight="1" x14ac:dyDescent="0.3">
      <c r="B232" s="119" t="s">
        <v>228</v>
      </c>
      <c r="C232" s="120"/>
      <c r="D232" s="120"/>
      <c r="E232" s="120"/>
      <c r="F232" s="6" t="e">
        <f t="shared" ref="F232:G232" si="16">F233+F234</f>
        <v>#REF!</v>
      </c>
      <c r="G232" s="6" t="e">
        <f t="shared" si="16"/>
        <v>#REF!</v>
      </c>
      <c r="H232" s="6" t="e">
        <f t="shared" si="6"/>
        <v>#REF!</v>
      </c>
      <c r="I232"/>
      <c r="J232"/>
      <c r="K232"/>
      <c r="L232"/>
      <c r="M232"/>
      <c r="N232"/>
      <c r="O232"/>
    </row>
    <row r="233" spans="2:15" s="1" customFormat="1" ht="14.7" customHeight="1" x14ac:dyDescent="0.3">
      <c r="B233" s="96" t="s">
        <v>229</v>
      </c>
      <c r="C233" s="97"/>
      <c r="D233" s="97"/>
      <c r="E233" s="97"/>
      <c r="F233" s="7" t="e">
        <f>-#REF!+#REF!</f>
        <v>#REF!</v>
      </c>
      <c r="G233" s="7" t="e">
        <f>#REF!-#REF!</f>
        <v>#REF!</v>
      </c>
      <c r="H233" s="6" t="e">
        <f t="shared" si="6"/>
        <v>#REF!</v>
      </c>
      <c r="I233"/>
      <c r="J233"/>
      <c r="K233"/>
      <c r="L233"/>
      <c r="M233"/>
      <c r="N233"/>
      <c r="O233"/>
    </row>
    <row r="234" spans="2:15" s="1" customFormat="1" ht="14.7" customHeight="1" x14ac:dyDescent="0.3">
      <c r="B234" s="96" t="s">
        <v>172</v>
      </c>
      <c r="C234" s="97"/>
      <c r="D234" s="97"/>
      <c r="E234" s="97"/>
      <c r="F234" s="7" t="e">
        <f>-#REF!+#REF!</f>
        <v>#REF!</v>
      </c>
      <c r="G234" s="7" t="e">
        <f>#REF!-#REF!</f>
        <v>#REF!</v>
      </c>
      <c r="H234" s="6" t="e">
        <f t="shared" si="6"/>
        <v>#REF!</v>
      </c>
      <c r="I234"/>
      <c r="J234"/>
      <c r="K234"/>
      <c r="L234"/>
      <c r="M234"/>
      <c r="N234"/>
      <c r="O234"/>
    </row>
    <row r="235" spans="2:15" s="1" customFormat="1" ht="14.7" customHeight="1" x14ac:dyDescent="0.3">
      <c r="B235" s="119" t="s">
        <v>232</v>
      </c>
      <c r="C235" s="120"/>
      <c r="D235" s="120"/>
      <c r="E235" s="120"/>
      <c r="F235" s="6" t="e">
        <f>F236+F239</f>
        <v>#REF!</v>
      </c>
      <c r="G235" s="6" t="e">
        <f t="shared" ref="G235" si="17">G236+G239</f>
        <v>#REF!</v>
      </c>
      <c r="H235" s="6" t="e">
        <f t="shared" si="6"/>
        <v>#REF!</v>
      </c>
      <c r="I235"/>
      <c r="J235"/>
      <c r="K235"/>
      <c r="L235"/>
      <c r="M235"/>
      <c r="N235"/>
      <c r="O235"/>
    </row>
    <row r="236" spans="2:15" s="1" customFormat="1" ht="14.7" customHeight="1" x14ac:dyDescent="0.3">
      <c r="B236" s="119" t="s">
        <v>225</v>
      </c>
      <c r="C236" s="120"/>
      <c r="D236" s="120"/>
      <c r="E236" s="120"/>
      <c r="F236" s="6" t="e">
        <f t="shared" ref="F236:G236" si="18">F237+F238</f>
        <v>#REF!</v>
      </c>
      <c r="G236" s="6" t="e">
        <f t="shared" si="18"/>
        <v>#REF!</v>
      </c>
      <c r="H236" s="6" t="e">
        <f t="shared" si="6"/>
        <v>#REF!</v>
      </c>
      <c r="I236"/>
      <c r="J236"/>
      <c r="K236"/>
      <c r="L236"/>
      <c r="M236"/>
      <c r="N236"/>
      <c r="O236"/>
    </row>
    <row r="237" spans="2:15" s="1" customFormat="1" ht="14.7" customHeight="1" x14ac:dyDescent="0.3">
      <c r="B237" s="96" t="s">
        <v>226</v>
      </c>
      <c r="C237" s="97"/>
      <c r="D237" s="97"/>
      <c r="E237" s="97"/>
      <c r="F237" s="7" t="e">
        <f>-#REF!+#REF!</f>
        <v>#REF!</v>
      </c>
      <c r="G237" s="7" t="e">
        <f>#REF!-#REF!</f>
        <v>#REF!</v>
      </c>
      <c r="H237" s="6" t="e">
        <f t="shared" si="6"/>
        <v>#REF!</v>
      </c>
      <c r="I237"/>
      <c r="J237"/>
      <c r="K237"/>
      <c r="L237"/>
      <c r="M237"/>
      <c r="N237"/>
      <c r="O237"/>
    </row>
    <row r="238" spans="2:15" s="1" customFormat="1" ht="14.7" customHeight="1" x14ac:dyDescent="0.3">
      <c r="B238" s="96" t="s">
        <v>227</v>
      </c>
      <c r="C238" s="97"/>
      <c r="D238" s="97"/>
      <c r="E238" s="97"/>
      <c r="F238" s="7" t="e">
        <f>-#REF!+#REF!</f>
        <v>#REF!</v>
      </c>
      <c r="G238" s="7" t="e">
        <f>#REF!-#REF!</f>
        <v>#REF!</v>
      </c>
      <c r="H238" s="6" t="e">
        <f t="shared" si="6"/>
        <v>#REF!</v>
      </c>
      <c r="I238"/>
      <c r="J238"/>
      <c r="K238"/>
      <c r="L238"/>
      <c r="M238"/>
      <c r="N238"/>
      <c r="O238"/>
    </row>
    <row r="239" spans="2:15" s="1" customFormat="1" ht="14.7" customHeight="1" x14ac:dyDescent="0.3">
      <c r="B239" s="119" t="s">
        <v>228</v>
      </c>
      <c r="C239" s="120"/>
      <c r="D239" s="120"/>
      <c r="E239" s="120"/>
      <c r="F239" s="6" t="e">
        <f t="shared" ref="F239:G239" si="19">F240+F241</f>
        <v>#REF!</v>
      </c>
      <c r="G239" s="6" t="e">
        <f t="shared" si="19"/>
        <v>#REF!</v>
      </c>
      <c r="H239" s="6" t="e">
        <f t="shared" si="6"/>
        <v>#REF!</v>
      </c>
      <c r="I239"/>
      <c r="J239"/>
      <c r="K239"/>
      <c r="L239"/>
      <c r="M239"/>
      <c r="N239"/>
      <c r="O239"/>
    </row>
    <row r="240" spans="2:15" s="1" customFormat="1" ht="14.7" customHeight="1" x14ac:dyDescent="0.3">
      <c r="B240" s="96" t="s">
        <v>229</v>
      </c>
      <c r="C240" s="97"/>
      <c r="D240" s="97"/>
      <c r="E240" s="97"/>
      <c r="F240" s="7" t="e">
        <f>-#REF!+#REF!</f>
        <v>#REF!</v>
      </c>
      <c r="G240" s="7" t="e">
        <f>#REF!-#REF!</f>
        <v>#REF!</v>
      </c>
      <c r="H240" s="6" t="e">
        <f t="shared" si="6"/>
        <v>#REF!</v>
      </c>
      <c r="I240"/>
      <c r="J240"/>
      <c r="K240"/>
      <c r="L240"/>
      <c r="M240"/>
      <c r="N240"/>
      <c r="O240"/>
    </row>
    <row r="241" spans="2:15" s="1" customFormat="1" ht="14.7" customHeight="1" x14ac:dyDescent="0.3">
      <c r="B241" s="96" t="s">
        <v>172</v>
      </c>
      <c r="C241" s="97"/>
      <c r="D241" s="97"/>
      <c r="E241" s="97"/>
      <c r="F241" s="7" t="e">
        <f>-#REF!+#REF!</f>
        <v>#REF!</v>
      </c>
      <c r="G241" s="7" t="e">
        <f>#REF!-#REF!</f>
        <v>#REF!</v>
      </c>
      <c r="H241" s="6" t="e">
        <f t="shared" si="6"/>
        <v>#REF!</v>
      </c>
      <c r="I241"/>
      <c r="J241"/>
      <c r="K241"/>
      <c r="L241"/>
      <c r="M241"/>
      <c r="N241"/>
      <c r="O241"/>
    </row>
    <row r="242" spans="2:15" s="1" customFormat="1" ht="14.7" customHeight="1" x14ac:dyDescent="0.3">
      <c r="B242" s="119" t="s">
        <v>233</v>
      </c>
      <c r="C242" s="120"/>
      <c r="D242" s="120"/>
      <c r="E242" s="120"/>
      <c r="F242" s="6" t="e">
        <f>F243+F246</f>
        <v>#REF!</v>
      </c>
      <c r="G242" s="6" t="e">
        <f t="shared" ref="G242" si="20">G243+G246</f>
        <v>#REF!</v>
      </c>
      <c r="H242" s="6" t="e">
        <f t="shared" si="6"/>
        <v>#REF!</v>
      </c>
      <c r="I242"/>
      <c r="J242"/>
      <c r="K242"/>
      <c r="L242"/>
      <c r="M242"/>
      <c r="N242"/>
      <c r="O242"/>
    </row>
    <row r="243" spans="2:15" s="1" customFormat="1" ht="14.7" customHeight="1" x14ac:dyDescent="0.3">
      <c r="B243" s="119" t="s">
        <v>225</v>
      </c>
      <c r="C243" s="120"/>
      <c r="D243" s="120"/>
      <c r="E243" s="120"/>
      <c r="F243" s="6" t="e">
        <f t="shared" ref="F243:G243" si="21">F244+F245</f>
        <v>#REF!</v>
      </c>
      <c r="G243" s="6" t="e">
        <f t="shared" si="21"/>
        <v>#REF!</v>
      </c>
      <c r="H243" s="6" t="e">
        <f t="shared" si="6"/>
        <v>#REF!</v>
      </c>
      <c r="I243"/>
      <c r="J243"/>
      <c r="K243"/>
      <c r="L243"/>
      <c r="M243"/>
      <c r="N243"/>
      <c r="O243"/>
    </row>
    <row r="244" spans="2:15" s="1" customFormat="1" ht="14.7" customHeight="1" x14ac:dyDescent="0.3">
      <c r="B244" s="96" t="s">
        <v>226</v>
      </c>
      <c r="C244" s="97"/>
      <c r="D244" s="97"/>
      <c r="E244" s="97"/>
      <c r="F244" s="7" t="e">
        <f>-#REF!+#REF!</f>
        <v>#REF!</v>
      </c>
      <c r="G244" s="7" t="e">
        <f>#REF!-#REF!</f>
        <v>#REF!</v>
      </c>
      <c r="H244" s="6" t="e">
        <f t="shared" si="6"/>
        <v>#REF!</v>
      </c>
      <c r="I244"/>
      <c r="J244"/>
      <c r="K244"/>
      <c r="L244"/>
      <c r="M244"/>
      <c r="N244"/>
      <c r="O244"/>
    </row>
    <row r="245" spans="2:15" s="1" customFormat="1" ht="14.7" customHeight="1" x14ac:dyDescent="0.3">
      <c r="B245" s="96" t="s">
        <v>227</v>
      </c>
      <c r="C245" s="97"/>
      <c r="D245" s="97"/>
      <c r="E245" s="97"/>
      <c r="F245" s="7" t="e">
        <f>-#REF!+#REF!</f>
        <v>#REF!</v>
      </c>
      <c r="G245" s="7" t="e">
        <f>#REF!-#REF!</f>
        <v>#REF!</v>
      </c>
      <c r="H245" s="6" t="e">
        <f t="shared" si="6"/>
        <v>#REF!</v>
      </c>
      <c r="I245"/>
      <c r="J245"/>
      <c r="K245"/>
      <c r="L245"/>
      <c r="M245"/>
      <c r="N245"/>
      <c r="O245"/>
    </row>
    <row r="246" spans="2:15" s="1" customFormat="1" ht="14.7" customHeight="1" x14ac:dyDescent="0.3">
      <c r="B246" s="119" t="s">
        <v>228</v>
      </c>
      <c r="C246" s="120"/>
      <c r="D246" s="120"/>
      <c r="E246" s="120"/>
      <c r="F246" s="6" t="e">
        <f t="shared" ref="F246:G246" si="22">F247+F248</f>
        <v>#REF!</v>
      </c>
      <c r="G246" s="6" t="e">
        <f t="shared" si="22"/>
        <v>#REF!</v>
      </c>
      <c r="H246" s="6" t="e">
        <f t="shared" si="6"/>
        <v>#REF!</v>
      </c>
      <c r="I246"/>
      <c r="J246"/>
      <c r="K246"/>
      <c r="L246"/>
      <c r="M246"/>
      <c r="N246"/>
      <c r="O246"/>
    </row>
    <row r="247" spans="2:15" s="1" customFormat="1" ht="14.7" customHeight="1" x14ac:dyDescent="0.3">
      <c r="B247" s="96" t="s">
        <v>229</v>
      </c>
      <c r="C247" s="97"/>
      <c r="D247" s="97"/>
      <c r="E247" s="97"/>
      <c r="F247" s="7" t="e">
        <f>-#REF!+#REF!</f>
        <v>#REF!</v>
      </c>
      <c r="G247" s="7" t="e">
        <f>#REF!-#REF!</f>
        <v>#REF!</v>
      </c>
      <c r="H247" s="6" t="e">
        <f t="shared" si="6"/>
        <v>#REF!</v>
      </c>
      <c r="I247"/>
      <c r="J247"/>
      <c r="K247"/>
      <c r="L247"/>
      <c r="M247"/>
      <c r="N247"/>
      <c r="O247"/>
    </row>
    <row r="248" spans="2:15" s="1" customFormat="1" ht="14.7" customHeight="1" x14ac:dyDescent="0.3">
      <c r="B248" s="96" t="s">
        <v>172</v>
      </c>
      <c r="C248" s="97"/>
      <c r="D248" s="97"/>
      <c r="E248" s="97"/>
      <c r="F248" s="7" t="e">
        <f>-#REF!+#REF!</f>
        <v>#REF!</v>
      </c>
      <c r="G248" s="7" t="e">
        <f>#REF!-#REF!</f>
        <v>#REF!</v>
      </c>
      <c r="H248" s="6" t="e">
        <f t="shared" si="6"/>
        <v>#REF!</v>
      </c>
      <c r="I248"/>
      <c r="J248"/>
      <c r="K248"/>
      <c r="L248"/>
      <c r="M248"/>
      <c r="N248"/>
      <c r="O248"/>
    </row>
    <row r="249" spans="2:15" s="1" customFormat="1" ht="14.7" customHeight="1" x14ac:dyDescent="0.3">
      <c r="B249" s="119" t="s">
        <v>307</v>
      </c>
      <c r="C249" s="120"/>
      <c r="D249" s="120"/>
      <c r="E249" s="120"/>
      <c r="F249" s="6" t="e">
        <f>F250+F253+F256+F259+F262</f>
        <v>#REF!</v>
      </c>
      <c r="G249" s="6" t="e">
        <f>G250+G253+G256+G259+G262</f>
        <v>#REF!</v>
      </c>
      <c r="H249" s="6" t="e">
        <f t="shared" si="6"/>
        <v>#REF!</v>
      </c>
      <c r="I249"/>
      <c r="J249"/>
      <c r="K249"/>
      <c r="L249"/>
      <c r="M249"/>
      <c r="N249"/>
      <c r="O249"/>
    </row>
    <row r="250" spans="2:15" s="1" customFormat="1" ht="14.7" customHeight="1" x14ac:dyDescent="0.3">
      <c r="B250" s="96" t="s">
        <v>224</v>
      </c>
      <c r="C250" s="97"/>
      <c r="D250" s="97"/>
      <c r="E250" s="97"/>
      <c r="F250" s="6" t="e">
        <f t="shared" ref="F250:G250" si="23">F251+F252</f>
        <v>#REF!</v>
      </c>
      <c r="G250" s="6" t="e">
        <f t="shared" si="23"/>
        <v>#REF!</v>
      </c>
      <c r="H250" s="6" t="e">
        <f t="shared" si="6"/>
        <v>#REF!</v>
      </c>
      <c r="I250"/>
      <c r="J250"/>
      <c r="K250"/>
      <c r="L250"/>
      <c r="M250"/>
      <c r="N250"/>
      <c r="O250"/>
    </row>
    <row r="251" spans="2:15" s="1" customFormat="1" ht="14.7" customHeight="1" x14ac:dyDescent="0.3">
      <c r="B251" s="96" t="s">
        <v>234</v>
      </c>
      <c r="C251" s="97"/>
      <c r="D251" s="97"/>
      <c r="E251" s="97"/>
      <c r="F251" s="7" t="e">
        <f>-#REF!+#REF!</f>
        <v>#REF!</v>
      </c>
      <c r="G251" s="7" t="e">
        <f>#REF!-#REF!</f>
        <v>#REF!</v>
      </c>
      <c r="H251" s="6" t="e">
        <f t="shared" si="6"/>
        <v>#REF!</v>
      </c>
      <c r="I251"/>
      <c r="J251"/>
      <c r="K251"/>
      <c r="L251"/>
      <c r="M251"/>
      <c r="N251"/>
      <c r="O251"/>
    </row>
    <row r="252" spans="2:15" s="1" customFormat="1" ht="14.7" customHeight="1" x14ac:dyDescent="0.3">
      <c r="B252" s="96" t="s">
        <v>235</v>
      </c>
      <c r="C252" s="97"/>
      <c r="D252" s="97"/>
      <c r="E252" s="97"/>
      <c r="F252" s="7" t="e">
        <f>-#REF!+#REF!</f>
        <v>#REF!</v>
      </c>
      <c r="G252" s="7" t="e">
        <f>#REF!-#REF!</f>
        <v>#REF!</v>
      </c>
      <c r="H252" s="6" t="e">
        <f t="shared" si="6"/>
        <v>#REF!</v>
      </c>
      <c r="I252"/>
      <c r="J252"/>
      <c r="K252"/>
      <c r="L252"/>
      <c r="M252"/>
      <c r="N252"/>
      <c r="O252"/>
    </row>
    <row r="253" spans="2:15" s="1" customFormat="1" ht="14.7" customHeight="1" x14ac:dyDescent="0.3">
      <c r="B253" s="96" t="s">
        <v>230</v>
      </c>
      <c r="C253" s="97"/>
      <c r="D253" s="97"/>
      <c r="E253" s="97"/>
      <c r="F253" s="6" t="e">
        <f t="shared" ref="F253:G253" si="24">F254+F255</f>
        <v>#REF!</v>
      </c>
      <c r="G253" s="6" t="e">
        <f t="shared" si="24"/>
        <v>#REF!</v>
      </c>
      <c r="H253" s="6" t="e">
        <f t="shared" si="6"/>
        <v>#REF!</v>
      </c>
      <c r="I253"/>
      <c r="J253"/>
      <c r="K253"/>
      <c r="L253"/>
      <c r="M253"/>
      <c r="N253"/>
      <c r="O253"/>
    </row>
    <row r="254" spans="2:15" s="1" customFormat="1" ht="14.7" customHeight="1" x14ac:dyDescent="0.3">
      <c r="B254" s="96" t="s">
        <v>234</v>
      </c>
      <c r="C254" s="97"/>
      <c r="D254" s="97"/>
      <c r="E254" s="97"/>
      <c r="F254" s="7" t="e">
        <f>-#REF!+#REF!</f>
        <v>#REF!</v>
      </c>
      <c r="G254" s="7" t="e">
        <f>#REF!-#REF!</f>
        <v>#REF!</v>
      </c>
      <c r="H254" s="6" t="e">
        <f t="shared" si="6"/>
        <v>#REF!</v>
      </c>
      <c r="I254"/>
      <c r="J254"/>
      <c r="K254"/>
      <c r="L254"/>
      <c r="M254"/>
      <c r="N254"/>
      <c r="O254"/>
    </row>
    <row r="255" spans="2:15" s="1" customFormat="1" ht="14.7" customHeight="1" x14ac:dyDescent="0.3">
      <c r="B255" s="96" t="s">
        <v>235</v>
      </c>
      <c r="C255" s="97"/>
      <c r="D255" s="97"/>
      <c r="E255" s="97"/>
      <c r="F255" s="7" t="e">
        <f>-#REF!+#REF!</f>
        <v>#REF!</v>
      </c>
      <c r="G255" s="7" t="e">
        <f>#REF!-#REF!</f>
        <v>#REF!</v>
      </c>
      <c r="H255" s="6" t="e">
        <f t="shared" ref="H255:H264" si="25">F255-G255</f>
        <v>#REF!</v>
      </c>
      <c r="I255"/>
      <c r="J255"/>
      <c r="K255"/>
      <c r="L255"/>
      <c r="M255"/>
      <c r="N255"/>
      <c r="O255"/>
    </row>
    <row r="256" spans="2:15" s="1" customFormat="1" ht="14.7" customHeight="1" x14ac:dyDescent="0.3">
      <c r="B256" s="96" t="s">
        <v>231</v>
      </c>
      <c r="C256" s="97"/>
      <c r="D256" s="97"/>
      <c r="E256" s="97"/>
      <c r="F256" s="6" t="e">
        <f t="shared" ref="F256:G256" si="26">F257+F258</f>
        <v>#REF!</v>
      </c>
      <c r="G256" s="6" t="e">
        <f t="shared" si="26"/>
        <v>#REF!</v>
      </c>
      <c r="H256" s="6" t="e">
        <f t="shared" si="25"/>
        <v>#REF!</v>
      </c>
      <c r="I256"/>
      <c r="J256"/>
      <c r="K256"/>
      <c r="L256"/>
      <c r="M256"/>
      <c r="N256"/>
      <c r="O256"/>
    </row>
    <row r="257" spans="2:15" s="1" customFormat="1" ht="14.7" customHeight="1" x14ac:dyDescent="0.3">
      <c r="B257" s="96" t="s">
        <v>234</v>
      </c>
      <c r="C257" s="97"/>
      <c r="D257" s="97"/>
      <c r="E257" s="97"/>
      <c r="F257" s="7" t="e">
        <f>-#REF!+#REF!</f>
        <v>#REF!</v>
      </c>
      <c r="G257" s="7" t="e">
        <f>#REF!-#REF!</f>
        <v>#REF!</v>
      </c>
      <c r="H257" s="6" t="e">
        <f t="shared" si="25"/>
        <v>#REF!</v>
      </c>
      <c r="I257"/>
      <c r="J257"/>
      <c r="K257"/>
      <c r="L257"/>
      <c r="M257"/>
      <c r="N257"/>
      <c r="O257"/>
    </row>
    <row r="258" spans="2:15" s="1" customFormat="1" ht="14.7" customHeight="1" x14ac:dyDescent="0.3">
      <c r="B258" s="96" t="s">
        <v>235</v>
      </c>
      <c r="C258" s="97"/>
      <c r="D258" s="97"/>
      <c r="E258" s="97"/>
      <c r="F258" s="7" t="e">
        <f>-#REF!+#REF!</f>
        <v>#REF!</v>
      </c>
      <c r="G258" s="7" t="e">
        <f>#REF!-#REF!</f>
        <v>#REF!</v>
      </c>
      <c r="H258" s="6" t="e">
        <f t="shared" si="25"/>
        <v>#REF!</v>
      </c>
      <c r="I258"/>
      <c r="J258"/>
      <c r="K258"/>
      <c r="L258"/>
      <c r="M258"/>
      <c r="N258"/>
      <c r="O258"/>
    </row>
    <row r="259" spans="2:15" s="1" customFormat="1" ht="14.7" customHeight="1" x14ac:dyDescent="0.3">
      <c r="B259" s="96" t="s">
        <v>232</v>
      </c>
      <c r="C259" s="97"/>
      <c r="D259" s="97"/>
      <c r="E259" s="97"/>
      <c r="F259" s="6" t="e">
        <f t="shared" ref="F259:G259" si="27">F260+F261</f>
        <v>#REF!</v>
      </c>
      <c r="G259" s="6" t="e">
        <f t="shared" si="27"/>
        <v>#REF!</v>
      </c>
      <c r="H259" s="6" t="e">
        <f t="shared" si="25"/>
        <v>#REF!</v>
      </c>
      <c r="I259"/>
      <c r="J259"/>
      <c r="K259"/>
      <c r="L259"/>
      <c r="M259"/>
      <c r="N259"/>
      <c r="O259"/>
    </row>
    <row r="260" spans="2:15" s="1" customFormat="1" ht="14.7" customHeight="1" x14ac:dyDescent="0.3">
      <c r="B260" s="96" t="s">
        <v>234</v>
      </c>
      <c r="C260" s="97"/>
      <c r="D260" s="97"/>
      <c r="E260" s="97"/>
      <c r="F260" s="7" t="e">
        <f>-#REF!+#REF!</f>
        <v>#REF!</v>
      </c>
      <c r="G260" s="7" t="e">
        <f>#REF!-#REF!</f>
        <v>#REF!</v>
      </c>
      <c r="H260" s="6" t="e">
        <f t="shared" si="25"/>
        <v>#REF!</v>
      </c>
      <c r="I260"/>
      <c r="J260"/>
      <c r="K260"/>
      <c r="L260"/>
      <c r="M260"/>
      <c r="N260"/>
      <c r="O260"/>
    </row>
    <row r="261" spans="2:15" s="1" customFormat="1" ht="14.7" customHeight="1" x14ac:dyDescent="0.3">
      <c r="B261" s="96" t="s">
        <v>235</v>
      </c>
      <c r="C261" s="97"/>
      <c r="D261" s="97"/>
      <c r="E261" s="97"/>
      <c r="F261" s="7" t="e">
        <f>-#REF!+#REF!</f>
        <v>#REF!</v>
      </c>
      <c r="G261" s="7" t="e">
        <f>#REF!-#REF!</f>
        <v>#REF!</v>
      </c>
      <c r="H261" s="6" t="e">
        <f t="shared" si="25"/>
        <v>#REF!</v>
      </c>
      <c r="I261"/>
      <c r="J261"/>
      <c r="K261"/>
      <c r="L261"/>
      <c r="M261"/>
      <c r="N261"/>
      <c r="O261"/>
    </row>
    <row r="262" spans="2:15" s="1" customFormat="1" ht="14.7" customHeight="1" x14ac:dyDescent="0.3">
      <c r="B262" s="96" t="s">
        <v>233</v>
      </c>
      <c r="C262" s="97"/>
      <c r="D262" s="97"/>
      <c r="E262" s="97"/>
      <c r="F262" s="6" t="e">
        <f t="shared" ref="F262:G262" si="28">F263+F264</f>
        <v>#REF!</v>
      </c>
      <c r="G262" s="6" t="e">
        <f t="shared" si="28"/>
        <v>#REF!</v>
      </c>
      <c r="H262" s="6" t="e">
        <f t="shared" si="25"/>
        <v>#REF!</v>
      </c>
      <c r="I262"/>
      <c r="J262"/>
      <c r="K262"/>
      <c r="L262"/>
      <c r="M262"/>
      <c r="N262"/>
      <c r="O262"/>
    </row>
    <row r="263" spans="2:15" s="1" customFormat="1" ht="14.7" customHeight="1" x14ac:dyDescent="0.3">
      <c r="B263" s="96" t="s">
        <v>234</v>
      </c>
      <c r="C263" s="97"/>
      <c r="D263" s="97"/>
      <c r="E263" s="97"/>
      <c r="F263" s="7" t="e">
        <f>-#REF!+#REF!</f>
        <v>#REF!</v>
      </c>
      <c r="G263" s="7" t="e">
        <f>#REF!-#REF!</f>
        <v>#REF!</v>
      </c>
      <c r="H263" s="6" t="e">
        <f t="shared" si="25"/>
        <v>#REF!</v>
      </c>
      <c r="I263"/>
      <c r="J263"/>
      <c r="K263"/>
      <c r="L263"/>
      <c r="M263"/>
      <c r="N263"/>
      <c r="O263"/>
    </row>
    <row r="264" spans="2:15" s="1" customFormat="1" ht="14.7" customHeight="1" x14ac:dyDescent="0.3">
      <c r="B264" s="96" t="s">
        <v>235</v>
      </c>
      <c r="C264" s="97"/>
      <c r="D264" s="97"/>
      <c r="E264" s="97"/>
      <c r="F264" s="7" t="e">
        <f>-#REF!+#REF!</f>
        <v>#REF!</v>
      </c>
      <c r="G264" s="7" t="e">
        <f>#REF!-#REF!</f>
        <v>#REF!</v>
      </c>
      <c r="H264" s="6" t="e">
        <f t="shared" si="25"/>
        <v>#REF!</v>
      </c>
      <c r="I264"/>
      <c r="J264"/>
      <c r="K264"/>
      <c r="L264"/>
      <c r="M264"/>
      <c r="N264"/>
      <c r="O264"/>
    </row>
    <row r="265" spans="2:15" s="1" customFormat="1" x14ac:dyDescent="0.3">
      <c r="B265" s="100" t="s">
        <v>236</v>
      </c>
      <c r="C265" s="101"/>
      <c r="D265" s="101"/>
      <c r="E265" s="101"/>
      <c r="F265" s="6" t="e">
        <f t="shared" ref="F265:G265" si="29">F266+F269+F273+F276+F280</f>
        <v>#REF!</v>
      </c>
      <c r="G265" s="6" t="e">
        <f t="shared" si="29"/>
        <v>#REF!</v>
      </c>
      <c r="H265" s="6" t="e">
        <f t="shared" ref="H265:H308" si="30">F265-G265</f>
        <v>#REF!</v>
      </c>
      <c r="I265"/>
      <c r="J265"/>
      <c r="K265"/>
      <c r="L265"/>
      <c r="M265"/>
      <c r="N265"/>
      <c r="O265"/>
    </row>
    <row r="266" spans="2:15" s="1" customFormat="1" ht="14.7" customHeight="1" x14ac:dyDescent="0.3">
      <c r="B266" s="119" t="s">
        <v>237</v>
      </c>
      <c r="C266" s="120"/>
      <c r="D266" s="120"/>
      <c r="E266" s="120"/>
      <c r="F266" s="6" t="e">
        <f t="shared" ref="F266:G266" si="31">F267+F268</f>
        <v>#REF!</v>
      </c>
      <c r="G266" s="6" t="e">
        <f t="shared" si="31"/>
        <v>#REF!</v>
      </c>
      <c r="H266" s="6" t="e">
        <f t="shared" si="30"/>
        <v>#REF!</v>
      </c>
      <c r="I266"/>
      <c r="J266"/>
      <c r="K266"/>
      <c r="L266"/>
      <c r="M266"/>
      <c r="N266"/>
      <c r="O266"/>
    </row>
    <row r="267" spans="2:15" s="1" customFormat="1" ht="14.7" customHeight="1" x14ac:dyDescent="0.3">
      <c r="B267" s="96" t="s">
        <v>238</v>
      </c>
      <c r="C267" s="97"/>
      <c r="D267" s="97"/>
      <c r="E267" s="97"/>
      <c r="F267" s="7" t="e">
        <f>-#REF!+#REF!</f>
        <v>#REF!</v>
      </c>
      <c r="G267" s="7" t="e">
        <f>#REF!-#REF!</f>
        <v>#REF!</v>
      </c>
      <c r="H267" s="6" t="e">
        <f t="shared" si="30"/>
        <v>#REF!</v>
      </c>
      <c r="I267"/>
      <c r="J267"/>
      <c r="K267"/>
      <c r="L267"/>
      <c r="M267"/>
      <c r="N267"/>
      <c r="O267"/>
    </row>
    <row r="268" spans="2:15" s="1" customFormat="1" ht="14.7" customHeight="1" x14ac:dyDescent="0.3">
      <c r="B268" s="96" t="s">
        <v>239</v>
      </c>
      <c r="C268" s="97"/>
      <c r="D268" s="97"/>
      <c r="E268" s="97"/>
      <c r="F268" s="7" t="e">
        <f>-#REF!+#REF!</f>
        <v>#REF!</v>
      </c>
      <c r="G268" s="7" t="e">
        <f>#REF!-#REF!</f>
        <v>#REF!</v>
      </c>
      <c r="H268" s="6" t="e">
        <f t="shared" si="30"/>
        <v>#REF!</v>
      </c>
      <c r="I268"/>
      <c r="J268"/>
      <c r="K268"/>
      <c r="L268"/>
      <c r="M268"/>
      <c r="N268"/>
      <c r="O268"/>
    </row>
    <row r="269" spans="2:15" s="1" customFormat="1" ht="14.7" customHeight="1" x14ac:dyDescent="0.3">
      <c r="B269" s="119" t="s">
        <v>240</v>
      </c>
      <c r="C269" s="120"/>
      <c r="D269" s="120"/>
      <c r="E269" s="120"/>
      <c r="F269" s="6" t="e">
        <f t="shared" ref="F269:G269" si="32">F270+F271+F272</f>
        <v>#REF!</v>
      </c>
      <c r="G269" s="6" t="e">
        <f t="shared" si="32"/>
        <v>#REF!</v>
      </c>
      <c r="H269" s="6" t="e">
        <f t="shared" si="30"/>
        <v>#REF!</v>
      </c>
      <c r="I269"/>
      <c r="J269"/>
      <c r="K269"/>
      <c r="L269"/>
      <c r="M269"/>
      <c r="N269"/>
      <c r="O269"/>
    </row>
    <row r="270" spans="2:15" s="1" customFormat="1" ht="14.7" customHeight="1" x14ac:dyDescent="0.3">
      <c r="B270" s="96" t="s">
        <v>238</v>
      </c>
      <c r="C270" s="97"/>
      <c r="D270" s="97"/>
      <c r="E270" s="97"/>
      <c r="F270" s="7" t="e">
        <f>-#REF!+#REF!</f>
        <v>#REF!</v>
      </c>
      <c r="G270" s="7" t="e">
        <f>#REF!-#REF!</f>
        <v>#REF!</v>
      </c>
      <c r="H270" s="6" t="e">
        <f t="shared" si="30"/>
        <v>#REF!</v>
      </c>
      <c r="I270"/>
      <c r="J270"/>
      <c r="K270"/>
      <c r="L270"/>
      <c r="M270"/>
      <c r="N270"/>
      <c r="O270"/>
    </row>
    <row r="271" spans="2:15" s="1" customFormat="1" ht="14.7" customHeight="1" x14ac:dyDescent="0.3">
      <c r="B271" s="96" t="s">
        <v>239</v>
      </c>
      <c r="C271" s="97"/>
      <c r="D271" s="97"/>
      <c r="E271" s="97"/>
      <c r="F271" s="7" t="e">
        <f>-#REF!+#REF!</f>
        <v>#REF!</v>
      </c>
      <c r="G271" s="7" t="e">
        <f>#REF!-#REF!</f>
        <v>#REF!</v>
      </c>
      <c r="H271" s="6" t="e">
        <f t="shared" si="30"/>
        <v>#REF!</v>
      </c>
      <c r="I271"/>
      <c r="J271"/>
      <c r="K271"/>
      <c r="L271"/>
      <c r="M271"/>
      <c r="N271"/>
      <c r="O271"/>
    </row>
    <row r="272" spans="2:15" s="1" customFormat="1" ht="14.7" customHeight="1" x14ac:dyDescent="0.3">
      <c r="B272" s="96" t="s">
        <v>241</v>
      </c>
      <c r="C272" s="97"/>
      <c r="D272" s="97"/>
      <c r="E272" s="97"/>
      <c r="F272" s="7" t="e">
        <f>-#REF!+#REF!</f>
        <v>#REF!</v>
      </c>
      <c r="G272" s="7" t="e">
        <f>#REF!-#REF!</f>
        <v>#REF!</v>
      </c>
      <c r="H272" s="6" t="e">
        <f t="shared" si="30"/>
        <v>#REF!</v>
      </c>
      <c r="I272"/>
      <c r="J272"/>
      <c r="K272"/>
      <c r="L272"/>
      <c r="M272"/>
      <c r="N272"/>
      <c r="O272"/>
    </row>
    <row r="273" spans="2:15" s="1" customFormat="1" ht="14.7" customHeight="1" x14ac:dyDescent="0.3">
      <c r="B273" s="119" t="s">
        <v>213</v>
      </c>
      <c r="C273" s="120"/>
      <c r="D273" s="120"/>
      <c r="E273" s="120"/>
      <c r="F273" s="6" t="e">
        <f t="shared" ref="F273:G273" si="33">F274+F275</f>
        <v>#REF!</v>
      </c>
      <c r="G273" s="6" t="e">
        <f t="shared" si="33"/>
        <v>#REF!</v>
      </c>
      <c r="H273" s="6" t="e">
        <f t="shared" si="30"/>
        <v>#REF!</v>
      </c>
      <c r="I273"/>
      <c r="J273"/>
      <c r="K273"/>
      <c r="L273"/>
      <c r="M273"/>
      <c r="N273"/>
      <c r="O273"/>
    </row>
    <row r="274" spans="2:15" s="1" customFormat="1" ht="14.7" customHeight="1" x14ac:dyDescent="0.3">
      <c r="B274" s="96" t="s">
        <v>238</v>
      </c>
      <c r="C274" s="97"/>
      <c r="D274" s="97"/>
      <c r="E274" s="97"/>
      <c r="F274" s="7" t="e">
        <f>-#REF!+#REF!</f>
        <v>#REF!</v>
      </c>
      <c r="G274" s="7" t="e">
        <f>#REF!-#REF!</f>
        <v>#REF!</v>
      </c>
      <c r="H274" s="6" t="e">
        <f t="shared" si="30"/>
        <v>#REF!</v>
      </c>
      <c r="I274"/>
      <c r="J274"/>
      <c r="K274"/>
      <c r="L274"/>
      <c r="M274"/>
      <c r="N274"/>
      <c r="O274"/>
    </row>
    <row r="275" spans="2:15" s="1" customFormat="1" ht="14.7" customHeight="1" x14ac:dyDescent="0.3">
      <c r="B275" s="96" t="s">
        <v>239</v>
      </c>
      <c r="C275" s="97"/>
      <c r="D275" s="97"/>
      <c r="E275" s="97"/>
      <c r="F275" s="7" t="e">
        <f>-#REF!+#REF!</f>
        <v>#REF!</v>
      </c>
      <c r="G275" s="7" t="e">
        <f>#REF!-#REF!</f>
        <v>#REF!</v>
      </c>
      <c r="H275" s="6" t="e">
        <f t="shared" si="30"/>
        <v>#REF!</v>
      </c>
      <c r="I275"/>
      <c r="J275"/>
      <c r="K275"/>
      <c r="L275"/>
      <c r="M275"/>
      <c r="N275"/>
      <c r="O275"/>
    </row>
    <row r="276" spans="2:15" s="1" customFormat="1" ht="14.7" customHeight="1" x14ac:dyDescent="0.3">
      <c r="B276" s="119" t="s">
        <v>242</v>
      </c>
      <c r="C276" s="120"/>
      <c r="D276" s="120"/>
      <c r="E276" s="120"/>
      <c r="F276" s="6" t="e">
        <f t="shared" ref="F276:G276" si="34">F277+F278+F279</f>
        <v>#REF!</v>
      </c>
      <c r="G276" s="6" t="e">
        <f t="shared" si="34"/>
        <v>#REF!</v>
      </c>
      <c r="H276" s="6" t="e">
        <f t="shared" si="30"/>
        <v>#REF!</v>
      </c>
      <c r="I276"/>
      <c r="J276"/>
      <c r="K276"/>
      <c r="L276"/>
      <c r="M276"/>
      <c r="N276"/>
      <c r="O276"/>
    </row>
    <row r="277" spans="2:15" s="1" customFormat="1" ht="14.7" customHeight="1" x14ac:dyDescent="0.3">
      <c r="B277" s="96" t="s">
        <v>238</v>
      </c>
      <c r="C277" s="97"/>
      <c r="D277" s="97"/>
      <c r="E277" s="97"/>
      <c r="F277" s="7" t="e">
        <f>-#REF!+#REF!</f>
        <v>#REF!</v>
      </c>
      <c r="G277" s="7" t="e">
        <f>#REF!-#REF!</f>
        <v>#REF!</v>
      </c>
      <c r="H277" s="6" t="e">
        <f t="shared" si="30"/>
        <v>#REF!</v>
      </c>
      <c r="I277"/>
      <c r="J277"/>
      <c r="K277"/>
      <c r="L277"/>
      <c r="M277"/>
      <c r="N277"/>
      <c r="O277"/>
    </row>
    <row r="278" spans="2:15" s="1" customFormat="1" ht="14.7" customHeight="1" x14ac:dyDescent="0.3">
      <c r="B278" s="96" t="s">
        <v>239</v>
      </c>
      <c r="C278" s="97"/>
      <c r="D278" s="97"/>
      <c r="E278" s="97"/>
      <c r="F278" s="7" t="e">
        <f>-#REF!+#REF!</f>
        <v>#REF!</v>
      </c>
      <c r="G278" s="7" t="e">
        <f>#REF!-#REF!</f>
        <v>#REF!</v>
      </c>
      <c r="H278" s="6" t="e">
        <f t="shared" si="30"/>
        <v>#REF!</v>
      </c>
      <c r="I278"/>
      <c r="J278"/>
      <c r="K278"/>
      <c r="L278"/>
      <c r="M278"/>
      <c r="N278"/>
      <c r="O278"/>
    </row>
    <row r="279" spans="2:15" s="1" customFormat="1" ht="14.7" customHeight="1" x14ac:dyDescent="0.3">
      <c r="B279" s="96" t="s">
        <v>241</v>
      </c>
      <c r="C279" s="97"/>
      <c r="D279" s="97"/>
      <c r="E279" s="97"/>
      <c r="F279" s="7" t="e">
        <f>-#REF!+#REF!</f>
        <v>#REF!</v>
      </c>
      <c r="G279" s="7" t="e">
        <f>#REF!-#REF!</f>
        <v>#REF!</v>
      </c>
      <c r="H279" s="6" t="e">
        <f t="shared" si="30"/>
        <v>#REF!</v>
      </c>
      <c r="I279"/>
      <c r="J279"/>
      <c r="K279"/>
      <c r="L279"/>
      <c r="M279"/>
      <c r="N279"/>
      <c r="O279"/>
    </row>
    <row r="280" spans="2:15" s="1" customFormat="1" ht="14.7" customHeight="1" x14ac:dyDescent="0.3">
      <c r="B280" s="119" t="s">
        <v>243</v>
      </c>
      <c r="C280" s="120"/>
      <c r="D280" s="120"/>
      <c r="E280" s="120"/>
      <c r="F280" s="6" t="e">
        <f t="shared" ref="F280:G280" si="35">F281+F282+F283</f>
        <v>#REF!</v>
      </c>
      <c r="G280" s="6" t="e">
        <f t="shared" si="35"/>
        <v>#REF!</v>
      </c>
      <c r="H280" s="6" t="e">
        <f t="shared" si="30"/>
        <v>#REF!</v>
      </c>
      <c r="I280"/>
      <c r="J280"/>
      <c r="K280"/>
      <c r="L280"/>
      <c r="M280"/>
      <c r="N280"/>
      <c r="O280"/>
    </row>
    <row r="281" spans="2:15" s="1" customFormat="1" ht="14.7" customHeight="1" x14ac:dyDescent="0.3">
      <c r="B281" s="96" t="s">
        <v>238</v>
      </c>
      <c r="C281" s="97"/>
      <c r="D281" s="97"/>
      <c r="E281" s="97"/>
      <c r="F281" s="7" t="e">
        <f>-#REF!+#REF!</f>
        <v>#REF!</v>
      </c>
      <c r="G281" s="7" t="e">
        <f>#REF!-#REF!</f>
        <v>#REF!</v>
      </c>
      <c r="H281" s="6" t="e">
        <f t="shared" si="30"/>
        <v>#REF!</v>
      </c>
      <c r="I281"/>
      <c r="J281"/>
      <c r="K281"/>
      <c r="L281"/>
      <c r="M281"/>
      <c r="N281"/>
      <c r="O281"/>
    </row>
    <row r="282" spans="2:15" s="1" customFormat="1" ht="14.7" customHeight="1" x14ac:dyDescent="0.3">
      <c r="B282" s="96" t="s">
        <v>239</v>
      </c>
      <c r="C282" s="97"/>
      <c r="D282" s="97"/>
      <c r="E282" s="97"/>
      <c r="F282" s="7" t="e">
        <f>-#REF!+#REF!</f>
        <v>#REF!</v>
      </c>
      <c r="G282" s="7" t="e">
        <f>#REF!-#REF!</f>
        <v>#REF!</v>
      </c>
      <c r="H282" s="6" t="e">
        <f t="shared" si="30"/>
        <v>#REF!</v>
      </c>
      <c r="I282"/>
      <c r="J282"/>
      <c r="K282"/>
      <c r="L282"/>
      <c r="M282"/>
      <c r="N282"/>
      <c r="O282"/>
    </row>
    <row r="283" spans="2:15" s="1" customFormat="1" ht="14.7" customHeight="1" x14ac:dyDescent="0.3">
      <c r="B283" s="96" t="s">
        <v>241</v>
      </c>
      <c r="C283" s="97"/>
      <c r="D283" s="97"/>
      <c r="E283" s="97"/>
      <c r="F283" s="7" t="e">
        <f>-#REF!+#REF!</f>
        <v>#REF!</v>
      </c>
      <c r="G283" s="7" t="e">
        <f>#REF!-#REF!</f>
        <v>#REF!</v>
      </c>
      <c r="H283" s="6" t="e">
        <f t="shared" si="30"/>
        <v>#REF!</v>
      </c>
      <c r="I283"/>
      <c r="J283"/>
      <c r="K283"/>
      <c r="L283"/>
      <c r="M283"/>
      <c r="N283"/>
      <c r="O283"/>
    </row>
    <row r="284" spans="2:15" s="1" customFormat="1" ht="14.7" customHeight="1" x14ac:dyDescent="0.3">
      <c r="B284" s="100" t="s">
        <v>244</v>
      </c>
      <c r="C284" s="101"/>
      <c r="D284" s="101"/>
      <c r="E284" s="101"/>
      <c r="F284" s="6" t="e">
        <f t="shared" ref="F284:G284" si="36">F285+F286+F302+F318+F355+F371</f>
        <v>#REF!</v>
      </c>
      <c r="G284" s="6" t="e">
        <f t="shared" si="36"/>
        <v>#REF!</v>
      </c>
      <c r="H284" s="6" t="e">
        <f t="shared" si="30"/>
        <v>#REF!</v>
      </c>
      <c r="I284"/>
      <c r="J284"/>
      <c r="K284"/>
      <c r="L284"/>
      <c r="M284"/>
      <c r="N284"/>
      <c r="O284"/>
    </row>
    <row r="285" spans="2:15" s="1" customFormat="1" ht="14.7" customHeight="1" x14ac:dyDescent="0.3">
      <c r="B285" s="100" t="s">
        <v>245</v>
      </c>
      <c r="C285" s="101"/>
      <c r="D285" s="101"/>
      <c r="E285" s="101"/>
      <c r="F285" s="7" t="e">
        <f>-#REF!+#REF!</f>
        <v>#REF!</v>
      </c>
      <c r="G285" s="7" t="e">
        <f>#REF!-#REF!</f>
        <v>#REF!</v>
      </c>
      <c r="H285" s="6" t="e">
        <f t="shared" si="30"/>
        <v>#REF!</v>
      </c>
      <c r="I285"/>
      <c r="J285"/>
      <c r="K285"/>
      <c r="L285"/>
      <c r="M285"/>
      <c r="N285"/>
      <c r="O285"/>
    </row>
    <row r="286" spans="2:15" s="1" customFormat="1" ht="14.7" customHeight="1" x14ac:dyDescent="0.3">
      <c r="B286" s="100" t="s">
        <v>246</v>
      </c>
      <c r="C286" s="101"/>
      <c r="D286" s="101"/>
      <c r="E286" s="101"/>
      <c r="F286" s="6" t="e">
        <f t="shared" ref="F286:G286" si="37">F287+F290+F293+F296+F299</f>
        <v>#REF!</v>
      </c>
      <c r="G286" s="6" t="e">
        <f t="shared" si="37"/>
        <v>#REF!</v>
      </c>
      <c r="H286" s="6" t="e">
        <f t="shared" si="30"/>
        <v>#REF!</v>
      </c>
      <c r="I286"/>
      <c r="J286"/>
      <c r="K286"/>
      <c r="L286"/>
      <c r="M286"/>
      <c r="N286"/>
      <c r="O286"/>
    </row>
    <row r="287" spans="2:15" s="1" customFormat="1" ht="14.7" customHeight="1" x14ac:dyDescent="0.3">
      <c r="B287" s="96" t="s">
        <v>224</v>
      </c>
      <c r="C287" s="97"/>
      <c r="D287" s="97"/>
      <c r="E287" s="97"/>
      <c r="F287" s="6" t="e">
        <f t="shared" ref="F287:G287" si="38">F288+F289</f>
        <v>#REF!</v>
      </c>
      <c r="G287" s="6" t="e">
        <f t="shared" si="38"/>
        <v>#REF!</v>
      </c>
      <c r="H287" s="6" t="e">
        <f t="shared" si="30"/>
        <v>#REF!</v>
      </c>
      <c r="I287"/>
      <c r="J287"/>
      <c r="K287"/>
      <c r="L287"/>
      <c r="M287"/>
      <c r="N287"/>
      <c r="O287"/>
    </row>
    <row r="288" spans="2:15" s="1" customFormat="1" ht="14.7" customHeight="1" x14ac:dyDescent="0.3">
      <c r="B288" s="96" t="s">
        <v>247</v>
      </c>
      <c r="C288" s="97"/>
      <c r="D288" s="97"/>
      <c r="E288" s="97"/>
      <c r="F288" s="7" t="e">
        <f>-#REF!+#REF!</f>
        <v>#REF!</v>
      </c>
      <c r="G288" s="7" t="e">
        <f>#REF!-#REF!</f>
        <v>#REF!</v>
      </c>
      <c r="H288" s="6" t="e">
        <f t="shared" si="30"/>
        <v>#REF!</v>
      </c>
      <c r="I288"/>
      <c r="J288"/>
      <c r="K288"/>
      <c r="L288"/>
      <c r="M288"/>
      <c r="N288"/>
      <c r="O288"/>
    </row>
    <row r="289" spans="2:15" s="1" customFormat="1" ht="14.7" customHeight="1" x14ac:dyDescent="0.3">
      <c r="B289" s="96" t="s">
        <v>248</v>
      </c>
      <c r="C289" s="97"/>
      <c r="D289" s="97"/>
      <c r="E289" s="97"/>
      <c r="F289" s="7" t="e">
        <f>-#REF!+#REF!</f>
        <v>#REF!</v>
      </c>
      <c r="G289" s="7" t="e">
        <f>#REF!-#REF!</f>
        <v>#REF!</v>
      </c>
      <c r="H289" s="6" t="e">
        <f t="shared" si="30"/>
        <v>#REF!</v>
      </c>
      <c r="I289"/>
      <c r="J289"/>
      <c r="K289"/>
      <c r="L289"/>
      <c r="M289"/>
      <c r="N289"/>
      <c r="O289"/>
    </row>
    <row r="290" spans="2:15" s="1" customFormat="1" ht="14.7" customHeight="1" x14ac:dyDescent="0.3">
      <c r="B290" s="96" t="s">
        <v>230</v>
      </c>
      <c r="C290" s="97"/>
      <c r="D290" s="97"/>
      <c r="E290" s="97"/>
      <c r="F290" s="6" t="e">
        <f t="shared" ref="F290:G290" si="39">F291+F292</f>
        <v>#REF!</v>
      </c>
      <c r="G290" s="6" t="e">
        <f t="shared" si="39"/>
        <v>#REF!</v>
      </c>
      <c r="H290" s="6" t="e">
        <f t="shared" si="30"/>
        <v>#REF!</v>
      </c>
      <c r="I290"/>
      <c r="J290"/>
      <c r="K290"/>
      <c r="L290"/>
      <c r="M290"/>
      <c r="N290"/>
      <c r="O290"/>
    </row>
    <row r="291" spans="2:15" s="1" customFormat="1" ht="14.7" customHeight="1" x14ac:dyDescent="0.3">
      <c r="B291" s="96" t="s">
        <v>234</v>
      </c>
      <c r="C291" s="97"/>
      <c r="D291" s="97"/>
      <c r="E291" s="97"/>
      <c r="F291" s="7" t="e">
        <f>-#REF!+#REF!</f>
        <v>#REF!</v>
      </c>
      <c r="G291" s="7" t="e">
        <f>#REF!-#REF!</f>
        <v>#REF!</v>
      </c>
      <c r="H291" s="6" t="e">
        <f t="shared" si="30"/>
        <v>#REF!</v>
      </c>
      <c r="I291"/>
      <c r="J291"/>
      <c r="K291"/>
      <c r="L291"/>
      <c r="M291"/>
      <c r="N291"/>
      <c r="O291"/>
    </row>
    <row r="292" spans="2:15" s="1" customFormat="1" ht="14.7" customHeight="1" x14ac:dyDescent="0.3">
      <c r="B292" s="96" t="s">
        <v>235</v>
      </c>
      <c r="C292" s="97"/>
      <c r="D292" s="97"/>
      <c r="E292" s="97"/>
      <c r="F292" s="7" t="e">
        <f>-#REF!+#REF!</f>
        <v>#REF!</v>
      </c>
      <c r="G292" s="7" t="e">
        <f>#REF!-#REF!</f>
        <v>#REF!</v>
      </c>
      <c r="H292" s="6" t="e">
        <f t="shared" si="30"/>
        <v>#REF!</v>
      </c>
      <c r="I292"/>
      <c r="J292"/>
      <c r="K292"/>
      <c r="L292"/>
      <c r="M292"/>
      <c r="N292"/>
      <c r="O292"/>
    </row>
    <row r="293" spans="2:15" s="1" customFormat="1" ht="14.7" customHeight="1" x14ac:dyDescent="0.3">
      <c r="B293" s="96" t="s">
        <v>231</v>
      </c>
      <c r="C293" s="97"/>
      <c r="D293" s="97"/>
      <c r="E293" s="97"/>
      <c r="F293" s="6" t="e">
        <f t="shared" ref="F293:G293" si="40">F294+F295</f>
        <v>#REF!</v>
      </c>
      <c r="G293" s="6" t="e">
        <f t="shared" si="40"/>
        <v>#REF!</v>
      </c>
      <c r="H293" s="6" t="e">
        <f t="shared" si="30"/>
        <v>#REF!</v>
      </c>
      <c r="I293"/>
      <c r="J293"/>
      <c r="K293"/>
      <c r="L293"/>
      <c r="M293"/>
      <c r="N293"/>
      <c r="O293"/>
    </row>
    <row r="294" spans="2:15" s="1" customFormat="1" ht="14.7" customHeight="1" x14ac:dyDescent="0.3">
      <c r="B294" s="96" t="s">
        <v>234</v>
      </c>
      <c r="C294" s="97"/>
      <c r="D294" s="97"/>
      <c r="E294" s="97"/>
      <c r="F294" s="7" t="e">
        <f>-#REF!+#REF!</f>
        <v>#REF!</v>
      </c>
      <c r="G294" s="7" t="e">
        <f>#REF!-#REF!</f>
        <v>#REF!</v>
      </c>
      <c r="H294" s="6" t="e">
        <f t="shared" si="30"/>
        <v>#REF!</v>
      </c>
      <c r="I294"/>
      <c r="J294"/>
      <c r="K294"/>
      <c r="L294"/>
      <c r="M294"/>
      <c r="N294"/>
      <c r="O294"/>
    </row>
    <row r="295" spans="2:15" s="1" customFormat="1" ht="14.7" customHeight="1" x14ac:dyDescent="0.3">
      <c r="B295" s="96" t="s">
        <v>235</v>
      </c>
      <c r="C295" s="97"/>
      <c r="D295" s="97"/>
      <c r="E295" s="97"/>
      <c r="F295" s="7" t="e">
        <f>-#REF!+#REF!</f>
        <v>#REF!</v>
      </c>
      <c r="G295" s="7" t="e">
        <f>#REF!-#REF!</f>
        <v>#REF!</v>
      </c>
      <c r="H295" s="6" t="e">
        <f t="shared" si="30"/>
        <v>#REF!</v>
      </c>
      <c r="I295"/>
      <c r="J295"/>
      <c r="K295"/>
      <c r="L295"/>
      <c r="M295"/>
      <c r="N295"/>
      <c r="O295"/>
    </row>
    <row r="296" spans="2:15" s="1" customFormat="1" ht="14.7" customHeight="1" x14ac:dyDescent="0.3">
      <c r="B296" s="96" t="s">
        <v>232</v>
      </c>
      <c r="C296" s="97"/>
      <c r="D296" s="97"/>
      <c r="E296" s="97"/>
      <c r="F296" s="6" t="e">
        <f t="shared" ref="F296:G296" si="41">F297+F298</f>
        <v>#REF!</v>
      </c>
      <c r="G296" s="6" t="e">
        <f t="shared" si="41"/>
        <v>#REF!</v>
      </c>
      <c r="H296" s="6" t="e">
        <f t="shared" si="30"/>
        <v>#REF!</v>
      </c>
      <c r="I296"/>
      <c r="J296"/>
      <c r="K296"/>
      <c r="L296"/>
      <c r="M296"/>
      <c r="N296"/>
      <c r="O296"/>
    </row>
    <row r="297" spans="2:15" s="1" customFormat="1" ht="14.7" customHeight="1" x14ac:dyDescent="0.3">
      <c r="B297" s="96" t="s">
        <v>234</v>
      </c>
      <c r="C297" s="97"/>
      <c r="D297" s="97"/>
      <c r="E297" s="97"/>
      <c r="F297" s="7" t="e">
        <f>-#REF!+#REF!</f>
        <v>#REF!</v>
      </c>
      <c r="G297" s="7" t="e">
        <f>#REF!-#REF!</f>
        <v>#REF!</v>
      </c>
      <c r="H297" s="6" t="e">
        <f t="shared" si="30"/>
        <v>#REF!</v>
      </c>
      <c r="I297"/>
      <c r="J297"/>
      <c r="K297"/>
      <c r="L297"/>
      <c r="M297"/>
      <c r="N297"/>
      <c r="O297"/>
    </row>
    <row r="298" spans="2:15" s="1" customFormat="1" ht="14.7" customHeight="1" x14ac:dyDescent="0.3">
      <c r="B298" s="96" t="s">
        <v>235</v>
      </c>
      <c r="C298" s="97"/>
      <c r="D298" s="97"/>
      <c r="E298" s="97"/>
      <c r="F298" s="7" t="e">
        <f>-#REF!+#REF!</f>
        <v>#REF!</v>
      </c>
      <c r="G298" s="7" t="e">
        <f>#REF!-#REF!</f>
        <v>#REF!</v>
      </c>
      <c r="H298" s="6" t="e">
        <f t="shared" si="30"/>
        <v>#REF!</v>
      </c>
      <c r="I298"/>
      <c r="J298"/>
      <c r="K298"/>
      <c r="L298"/>
      <c r="M298"/>
      <c r="N298"/>
      <c r="O298"/>
    </row>
    <row r="299" spans="2:15" s="1" customFormat="1" ht="14.7" customHeight="1" x14ac:dyDescent="0.3">
      <c r="B299" s="96" t="s">
        <v>233</v>
      </c>
      <c r="C299" s="97"/>
      <c r="D299" s="97"/>
      <c r="E299" s="97"/>
      <c r="F299" s="6" t="e">
        <f t="shared" ref="F299:G299" si="42">F300+F301</f>
        <v>#REF!</v>
      </c>
      <c r="G299" s="6" t="e">
        <f t="shared" si="42"/>
        <v>#REF!</v>
      </c>
      <c r="H299" s="6" t="e">
        <f t="shared" si="30"/>
        <v>#REF!</v>
      </c>
      <c r="I299"/>
      <c r="J299"/>
      <c r="K299"/>
      <c r="L299"/>
      <c r="M299"/>
      <c r="N299"/>
      <c r="O299"/>
    </row>
    <row r="300" spans="2:15" s="1" customFormat="1" ht="14.7" customHeight="1" x14ac:dyDescent="0.3">
      <c r="B300" s="96" t="s">
        <v>234</v>
      </c>
      <c r="C300" s="97"/>
      <c r="D300" s="97"/>
      <c r="E300" s="97"/>
      <c r="F300" s="7" t="e">
        <f>-#REF!+#REF!</f>
        <v>#REF!</v>
      </c>
      <c r="G300" s="7" t="e">
        <f>#REF!-#REF!</f>
        <v>#REF!</v>
      </c>
      <c r="H300" s="6" t="e">
        <f t="shared" si="30"/>
        <v>#REF!</v>
      </c>
      <c r="I300"/>
      <c r="J300"/>
      <c r="K300"/>
      <c r="L300"/>
      <c r="M300"/>
      <c r="N300"/>
      <c r="O300"/>
    </row>
    <row r="301" spans="2:15" s="1" customFormat="1" ht="14.7" customHeight="1" x14ac:dyDescent="0.3">
      <c r="B301" s="96" t="s">
        <v>235</v>
      </c>
      <c r="C301" s="97"/>
      <c r="D301" s="97"/>
      <c r="E301" s="97"/>
      <c r="F301" s="7" t="e">
        <f>-#REF!+#REF!</f>
        <v>#REF!</v>
      </c>
      <c r="G301" s="7" t="e">
        <f>#REF!-#REF!</f>
        <v>#REF!</v>
      </c>
      <c r="H301" s="6" t="e">
        <f t="shared" si="30"/>
        <v>#REF!</v>
      </c>
      <c r="I301"/>
      <c r="J301"/>
      <c r="K301"/>
      <c r="L301"/>
      <c r="M301"/>
      <c r="N301"/>
      <c r="O301"/>
    </row>
    <row r="302" spans="2:15" s="1" customFormat="1" ht="14.7" customHeight="1" x14ac:dyDescent="0.3">
      <c r="B302" s="100" t="s">
        <v>249</v>
      </c>
      <c r="C302" s="101"/>
      <c r="D302" s="101"/>
      <c r="E302" s="101"/>
      <c r="F302" s="6" t="e">
        <f t="shared" ref="F302:G302" si="43">F303+F306+F309+F312+F315</f>
        <v>#REF!</v>
      </c>
      <c r="G302" s="6" t="e">
        <f t="shared" si="43"/>
        <v>#REF!</v>
      </c>
      <c r="H302" s="6" t="e">
        <f t="shared" si="30"/>
        <v>#REF!</v>
      </c>
      <c r="I302"/>
      <c r="J302"/>
      <c r="K302"/>
      <c r="L302"/>
      <c r="M302"/>
      <c r="N302"/>
      <c r="O302"/>
    </row>
    <row r="303" spans="2:15" s="1" customFormat="1" ht="14.7" customHeight="1" x14ac:dyDescent="0.3">
      <c r="B303" s="96" t="s">
        <v>224</v>
      </c>
      <c r="C303" s="97"/>
      <c r="D303" s="97"/>
      <c r="E303" s="97"/>
      <c r="F303" s="6" t="e">
        <f t="shared" ref="F303:G303" si="44">F304+F305</f>
        <v>#REF!</v>
      </c>
      <c r="G303" s="6" t="e">
        <f t="shared" si="44"/>
        <v>#REF!</v>
      </c>
      <c r="H303" s="6" t="e">
        <f t="shared" si="30"/>
        <v>#REF!</v>
      </c>
      <c r="I303"/>
      <c r="J303"/>
      <c r="K303"/>
      <c r="L303"/>
      <c r="M303"/>
      <c r="N303"/>
      <c r="O303"/>
    </row>
    <row r="304" spans="2:15" s="1" customFormat="1" ht="14.7" customHeight="1" x14ac:dyDescent="0.3">
      <c r="B304" s="96" t="s">
        <v>247</v>
      </c>
      <c r="C304" s="97"/>
      <c r="D304" s="97"/>
      <c r="E304" s="97"/>
      <c r="F304" s="7" t="e">
        <f>-#REF!+#REF!</f>
        <v>#REF!</v>
      </c>
      <c r="G304" s="7" t="e">
        <f>#REF!-#REF!</f>
        <v>#REF!</v>
      </c>
      <c r="H304" s="6" t="e">
        <f t="shared" si="30"/>
        <v>#REF!</v>
      </c>
      <c r="I304"/>
      <c r="J304"/>
      <c r="K304"/>
      <c r="L304"/>
      <c r="M304"/>
      <c r="N304"/>
      <c r="O304"/>
    </row>
    <row r="305" spans="2:15" s="1" customFormat="1" ht="14.7" customHeight="1" x14ac:dyDescent="0.3">
      <c r="B305" s="96" t="s">
        <v>248</v>
      </c>
      <c r="C305" s="97"/>
      <c r="D305" s="97"/>
      <c r="E305" s="97"/>
      <c r="F305" s="7" t="e">
        <f>-#REF!+#REF!</f>
        <v>#REF!</v>
      </c>
      <c r="G305" s="7" t="e">
        <f>#REF!-#REF!</f>
        <v>#REF!</v>
      </c>
      <c r="H305" s="6" t="e">
        <f t="shared" si="30"/>
        <v>#REF!</v>
      </c>
      <c r="I305"/>
      <c r="J305"/>
      <c r="K305"/>
      <c r="L305"/>
      <c r="M305"/>
      <c r="N305"/>
      <c r="O305"/>
    </row>
    <row r="306" spans="2:15" s="1" customFormat="1" ht="14.7" customHeight="1" x14ac:dyDescent="0.3">
      <c r="B306" s="96" t="s">
        <v>230</v>
      </c>
      <c r="C306" s="97"/>
      <c r="D306" s="97"/>
      <c r="E306" s="97"/>
      <c r="F306" s="6" t="e">
        <f t="shared" ref="F306:G306" si="45">F307+F308</f>
        <v>#REF!</v>
      </c>
      <c r="G306" s="6" t="e">
        <f t="shared" si="45"/>
        <v>#REF!</v>
      </c>
      <c r="H306" s="6" t="e">
        <f t="shared" si="30"/>
        <v>#REF!</v>
      </c>
      <c r="I306"/>
      <c r="J306"/>
      <c r="K306"/>
      <c r="L306"/>
      <c r="M306"/>
      <c r="N306"/>
      <c r="O306"/>
    </row>
    <row r="307" spans="2:15" s="1" customFormat="1" ht="14.7" customHeight="1" x14ac:dyDescent="0.3">
      <c r="B307" s="96" t="s">
        <v>234</v>
      </c>
      <c r="C307" s="97"/>
      <c r="D307" s="97"/>
      <c r="E307" s="97"/>
      <c r="F307" s="7" t="e">
        <f>-#REF!+#REF!</f>
        <v>#REF!</v>
      </c>
      <c r="G307" s="7" t="e">
        <f>#REF!-#REF!</f>
        <v>#REF!</v>
      </c>
      <c r="H307" s="6" t="e">
        <f t="shared" si="30"/>
        <v>#REF!</v>
      </c>
      <c r="I307"/>
      <c r="J307"/>
      <c r="K307"/>
      <c r="L307"/>
      <c r="M307"/>
      <c r="N307"/>
      <c r="O307"/>
    </row>
    <row r="308" spans="2:15" s="1" customFormat="1" ht="14.7" customHeight="1" x14ac:dyDescent="0.3">
      <c r="B308" s="96" t="s">
        <v>235</v>
      </c>
      <c r="C308" s="97"/>
      <c r="D308" s="97"/>
      <c r="E308" s="97"/>
      <c r="F308" s="7" t="e">
        <f>-#REF!+#REF!</f>
        <v>#REF!</v>
      </c>
      <c r="G308" s="7" t="e">
        <f>#REF!-#REF!</f>
        <v>#REF!</v>
      </c>
      <c r="H308" s="6" t="e">
        <f t="shared" si="30"/>
        <v>#REF!</v>
      </c>
      <c r="I308"/>
      <c r="J308"/>
      <c r="K308"/>
      <c r="L308"/>
      <c r="M308"/>
      <c r="N308"/>
      <c r="O308"/>
    </row>
    <row r="309" spans="2:15" s="1" customFormat="1" ht="14.7" customHeight="1" x14ac:dyDescent="0.3">
      <c r="B309" s="96" t="s">
        <v>231</v>
      </c>
      <c r="C309" s="97"/>
      <c r="D309" s="97"/>
      <c r="E309" s="97"/>
      <c r="F309" s="6" t="e">
        <f t="shared" ref="F309:G309" si="46">F310+F311</f>
        <v>#REF!</v>
      </c>
      <c r="G309" s="6" t="e">
        <f t="shared" si="46"/>
        <v>#REF!</v>
      </c>
      <c r="H309" s="6" t="e">
        <f t="shared" ref="H309:H372" si="47">F309-G309</f>
        <v>#REF!</v>
      </c>
      <c r="I309"/>
      <c r="J309"/>
      <c r="K309"/>
      <c r="L309"/>
      <c r="M309"/>
      <c r="N309"/>
      <c r="O309"/>
    </row>
    <row r="310" spans="2:15" s="1" customFormat="1" ht="14.7" customHeight="1" x14ac:dyDescent="0.3">
      <c r="B310" s="96" t="s">
        <v>234</v>
      </c>
      <c r="C310" s="97"/>
      <c r="D310" s="97"/>
      <c r="E310" s="97"/>
      <c r="F310" s="7" t="e">
        <f>-#REF!+#REF!</f>
        <v>#REF!</v>
      </c>
      <c r="G310" s="7" t="e">
        <f>#REF!-#REF!</f>
        <v>#REF!</v>
      </c>
      <c r="H310" s="6" t="e">
        <f t="shared" si="47"/>
        <v>#REF!</v>
      </c>
      <c r="I310"/>
      <c r="J310"/>
      <c r="K310"/>
      <c r="L310"/>
      <c r="M310"/>
      <c r="N310"/>
      <c r="O310"/>
    </row>
    <row r="311" spans="2:15" s="1" customFormat="1" ht="14.7" customHeight="1" x14ac:dyDescent="0.3">
      <c r="B311" s="96" t="s">
        <v>235</v>
      </c>
      <c r="C311" s="97"/>
      <c r="D311" s="97"/>
      <c r="E311" s="97"/>
      <c r="F311" s="7" t="e">
        <f>-#REF!+#REF!</f>
        <v>#REF!</v>
      </c>
      <c r="G311" s="7" t="e">
        <f>#REF!-#REF!</f>
        <v>#REF!</v>
      </c>
      <c r="H311" s="6" t="e">
        <f t="shared" si="47"/>
        <v>#REF!</v>
      </c>
      <c r="I311"/>
      <c r="J311"/>
      <c r="K311"/>
      <c r="L311"/>
      <c r="M311"/>
      <c r="N311"/>
      <c r="O311"/>
    </row>
    <row r="312" spans="2:15" s="1" customFormat="1" ht="14.7" customHeight="1" x14ac:dyDescent="0.3">
      <c r="B312" s="96" t="s">
        <v>232</v>
      </c>
      <c r="C312" s="97"/>
      <c r="D312" s="97"/>
      <c r="E312" s="97"/>
      <c r="F312" s="6" t="e">
        <f t="shared" ref="F312:G312" si="48">F313+F314</f>
        <v>#REF!</v>
      </c>
      <c r="G312" s="6" t="e">
        <f t="shared" si="48"/>
        <v>#REF!</v>
      </c>
      <c r="H312" s="6" t="e">
        <f t="shared" si="47"/>
        <v>#REF!</v>
      </c>
      <c r="I312"/>
      <c r="J312"/>
      <c r="K312"/>
      <c r="L312"/>
      <c r="M312"/>
      <c r="N312"/>
      <c r="O312"/>
    </row>
    <row r="313" spans="2:15" s="1" customFormat="1" ht="14.7" customHeight="1" x14ac:dyDescent="0.3">
      <c r="B313" s="96" t="s">
        <v>234</v>
      </c>
      <c r="C313" s="97"/>
      <c r="D313" s="97"/>
      <c r="E313" s="97"/>
      <c r="F313" s="7" t="e">
        <f>-#REF!+#REF!</f>
        <v>#REF!</v>
      </c>
      <c r="G313" s="7" t="e">
        <f>#REF!-#REF!</f>
        <v>#REF!</v>
      </c>
      <c r="H313" s="6" t="e">
        <f t="shared" si="47"/>
        <v>#REF!</v>
      </c>
      <c r="I313"/>
      <c r="J313"/>
      <c r="K313"/>
      <c r="L313"/>
      <c r="M313"/>
      <c r="N313"/>
      <c r="O313"/>
    </row>
    <row r="314" spans="2:15" s="1" customFormat="1" ht="14.7" customHeight="1" x14ac:dyDescent="0.3">
      <c r="B314" s="96" t="s">
        <v>235</v>
      </c>
      <c r="C314" s="97"/>
      <c r="D314" s="97"/>
      <c r="E314" s="97"/>
      <c r="F314" s="7" t="e">
        <f>-#REF!+#REF!</f>
        <v>#REF!</v>
      </c>
      <c r="G314" s="7" t="e">
        <f>#REF!-#REF!</f>
        <v>#REF!</v>
      </c>
      <c r="H314" s="6" t="e">
        <f t="shared" si="47"/>
        <v>#REF!</v>
      </c>
      <c r="I314"/>
      <c r="J314"/>
      <c r="K314"/>
      <c r="L314"/>
      <c r="M314"/>
      <c r="N314"/>
      <c r="O314"/>
    </row>
    <row r="315" spans="2:15" s="1" customFormat="1" ht="14.7" customHeight="1" x14ac:dyDescent="0.3">
      <c r="B315" s="96" t="s">
        <v>233</v>
      </c>
      <c r="C315" s="97"/>
      <c r="D315" s="97"/>
      <c r="E315" s="97"/>
      <c r="F315" s="6" t="e">
        <f t="shared" ref="F315:G315" si="49">F316+F317</f>
        <v>#REF!</v>
      </c>
      <c r="G315" s="6" t="e">
        <f t="shared" si="49"/>
        <v>#REF!</v>
      </c>
      <c r="H315" s="6" t="e">
        <f t="shared" si="47"/>
        <v>#REF!</v>
      </c>
      <c r="I315"/>
      <c r="J315"/>
      <c r="K315"/>
      <c r="L315"/>
      <c r="M315"/>
      <c r="N315"/>
      <c r="O315"/>
    </row>
    <row r="316" spans="2:15" s="1" customFormat="1" ht="14.7" customHeight="1" x14ac:dyDescent="0.3">
      <c r="B316" s="96" t="s">
        <v>234</v>
      </c>
      <c r="C316" s="97"/>
      <c r="D316" s="97"/>
      <c r="E316" s="97"/>
      <c r="F316" s="7" t="e">
        <f>-#REF!+#REF!</f>
        <v>#REF!</v>
      </c>
      <c r="G316" s="7" t="e">
        <f>#REF!-#REF!</f>
        <v>#REF!</v>
      </c>
      <c r="H316" s="6" t="e">
        <f t="shared" si="47"/>
        <v>#REF!</v>
      </c>
      <c r="I316"/>
      <c r="J316"/>
      <c r="K316"/>
      <c r="L316"/>
      <c r="M316"/>
      <c r="N316"/>
      <c r="O316"/>
    </row>
    <row r="317" spans="2:15" s="1" customFormat="1" ht="14.7" customHeight="1" x14ac:dyDescent="0.3">
      <c r="B317" s="96" t="s">
        <v>235</v>
      </c>
      <c r="C317" s="97"/>
      <c r="D317" s="97"/>
      <c r="E317" s="97"/>
      <c r="F317" s="7" t="e">
        <f>-#REF!+#REF!</f>
        <v>#REF!</v>
      </c>
      <c r="G317" s="7" t="e">
        <f>#REF!-#REF!</f>
        <v>#REF!</v>
      </c>
      <c r="H317" s="6" t="e">
        <f t="shared" si="47"/>
        <v>#REF!</v>
      </c>
      <c r="I317"/>
      <c r="J317"/>
      <c r="K317"/>
      <c r="L317"/>
      <c r="M317"/>
      <c r="N317"/>
      <c r="O317"/>
    </row>
    <row r="318" spans="2:15" s="1" customFormat="1" ht="14.7" customHeight="1" x14ac:dyDescent="0.3">
      <c r="B318" s="100" t="s">
        <v>250</v>
      </c>
      <c r="C318" s="101"/>
      <c r="D318" s="101"/>
      <c r="E318" s="101"/>
      <c r="F318" s="6" t="e">
        <f t="shared" ref="F318:G318" si="50">F319+F325+F331+F337+F343+F349</f>
        <v>#REF!</v>
      </c>
      <c r="G318" s="6" t="e">
        <f t="shared" si="50"/>
        <v>#REF!</v>
      </c>
      <c r="H318" s="6" t="e">
        <f t="shared" si="47"/>
        <v>#REF!</v>
      </c>
      <c r="I318"/>
      <c r="J318"/>
      <c r="K318"/>
      <c r="L318"/>
      <c r="M318"/>
      <c r="N318"/>
      <c r="O318"/>
    </row>
    <row r="319" spans="2:15" s="1" customFormat="1" ht="14.7" customHeight="1" x14ac:dyDescent="0.3">
      <c r="B319" s="119" t="s">
        <v>251</v>
      </c>
      <c r="C319" s="120"/>
      <c r="D319" s="120"/>
      <c r="E319" s="120"/>
      <c r="F319" s="6" t="e">
        <f t="shared" ref="F319:G319" si="51">SUM(F320:F324)</f>
        <v>#REF!</v>
      </c>
      <c r="G319" s="6" t="e">
        <f t="shared" si="51"/>
        <v>#REF!</v>
      </c>
      <c r="H319" s="6" t="e">
        <f t="shared" si="47"/>
        <v>#REF!</v>
      </c>
      <c r="I319"/>
      <c r="J319"/>
      <c r="K319"/>
      <c r="L319"/>
      <c r="M319"/>
      <c r="N319"/>
      <c r="O319"/>
    </row>
    <row r="320" spans="2:15" s="1" customFormat="1" ht="14.7" customHeight="1" x14ac:dyDescent="0.3">
      <c r="B320" s="96" t="s">
        <v>177</v>
      </c>
      <c r="C320" s="97"/>
      <c r="D320" s="97"/>
      <c r="E320" s="97"/>
      <c r="F320" s="7" t="e">
        <f>-#REF!+#REF!</f>
        <v>#REF!</v>
      </c>
      <c r="G320" s="7" t="e">
        <f>#REF!-#REF!</f>
        <v>#REF!</v>
      </c>
      <c r="H320" s="6" t="e">
        <f t="shared" si="47"/>
        <v>#REF!</v>
      </c>
      <c r="I320"/>
      <c r="J320"/>
      <c r="K320"/>
      <c r="L320"/>
      <c r="M320"/>
      <c r="N320"/>
      <c r="O320"/>
    </row>
    <row r="321" spans="2:15" s="1" customFormat="1" ht="14.7" customHeight="1" x14ac:dyDescent="0.3">
      <c r="B321" s="96" t="s">
        <v>252</v>
      </c>
      <c r="C321" s="97"/>
      <c r="D321" s="97"/>
      <c r="E321" s="97"/>
      <c r="F321" s="7" t="e">
        <f>-#REF!+#REF!</f>
        <v>#REF!</v>
      </c>
      <c r="G321" s="7" t="e">
        <f>#REF!-#REF!</f>
        <v>#REF!</v>
      </c>
      <c r="H321" s="6" t="e">
        <f t="shared" si="47"/>
        <v>#REF!</v>
      </c>
      <c r="I321"/>
      <c r="J321"/>
      <c r="K321"/>
      <c r="L321"/>
      <c r="M321"/>
      <c r="N321"/>
      <c r="O321"/>
    </row>
    <row r="322" spans="2:15" s="1" customFormat="1" ht="14.7" customHeight="1" x14ac:dyDescent="0.3">
      <c r="B322" s="96" t="s">
        <v>179</v>
      </c>
      <c r="C322" s="97"/>
      <c r="D322" s="97"/>
      <c r="E322" s="97"/>
      <c r="F322" s="7" t="e">
        <f>-#REF!+#REF!</f>
        <v>#REF!</v>
      </c>
      <c r="G322" s="7" t="e">
        <f>#REF!-#REF!</f>
        <v>#REF!</v>
      </c>
      <c r="H322" s="6" t="e">
        <f t="shared" si="47"/>
        <v>#REF!</v>
      </c>
      <c r="I322"/>
      <c r="J322"/>
      <c r="K322"/>
      <c r="L322"/>
      <c r="M322"/>
      <c r="N322"/>
      <c r="O322"/>
    </row>
    <row r="323" spans="2:15" s="1" customFormat="1" ht="14.7" customHeight="1" x14ac:dyDescent="0.3">
      <c r="B323" s="96" t="s">
        <v>180</v>
      </c>
      <c r="C323" s="97"/>
      <c r="D323" s="97"/>
      <c r="E323" s="97"/>
      <c r="F323" s="7" t="e">
        <f>-#REF!+#REF!</f>
        <v>#REF!</v>
      </c>
      <c r="G323" s="7" t="e">
        <f>#REF!-#REF!</f>
        <v>#REF!</v>
      </c>
      <c r="H323" s="6" t="e">
        <f t="shared" si="47"/>
        <v>#REF!</v>
      </c>
      <c r="I323"/>
      <c r="J323"/>
      <c r="K323"/>
      <c r="L323"/>
      <c r="M323"/>
      <c r="N323"/>
      <c r="O323"/>
    </row>
    <row r="324" spans="2:15" s="1" customFormat="1" ht="14.7" customHeight="1" x14ac:dyDescent="0.3">
      <c r="B324" s="96" t="s">
        <v>181</v>
      </c>
      <c r="C324" s="97"/>
      <c r="D324" s="97"/>
      <c r="E324" s="97"/>
      <c r="F324" s="7" t="e">
        <f>-#REF!+#REF!</f>
        <v>#REF!</v>
      </c>
      <c r="G324" s="7" t="e">
        <f>#REF!-#REF!</f>
        <v>#REF!</v>
      </c>
      <c r="H324" s="6" t="e">
        <f t="shared" si="47"/>
        <v>#REF!</v>
      </c>
      <c r="I324"/>
      <c r="J324"/>
      <c r="K324"/>
      <c r="L324"/>
      <c r="M324"/>
      <c r="N324"/>
      <c r="O324"/>
    </row>
    <row r="325" spans="2:15" s="1" customFormat="1" ht="14.7" customHeight="1" x14ac:dyDescent="0.3">
      <c r="B325" s="119" t="s">
        <v>253</v>
      </c>
      <c r="C325" s="120"/>
      <c r="D325" s="120"/>
      <c r="E325" s="120"/>
      <c r="F325" s="6" t="e">
        <f t="shared" ref="F325:G325" si="52">SUM(F326:F330)</f>
        <v>#REF!</v>
      </c>
      <c r="G325" s="6" t="e">
        <f t="shared" si="52"/>
        <v>#REF!</v>
      </c>
      <c r="H325" s="6" t="e">
        <f t="shared" si="47"/>
        <v>#REF!</v>
      </c>
      <c r="I325"/>
      <c r="J325"/>
      <c r="K325"/>
      <c r="L325"/>
      <c r="M325"/>
      <c r="N325"/>
      <c r="O325"/>
    </row>
    <row r="326" spans="2:15" s="1" customFormat="1" ht="14.7" customHeight="1" x14ac:dyDescent="0.3">
      <c r="B326" s="96" t="s">
        <v>177</v>
      </c>
      <c r="C326" s="97"/>
      <c r="D326" s="97"/>
      <c r="E326" s="97"/>
      <c r="F326" s="7" t="e">
        <f>-#REF!+#REF!</f>
        <v>#REF!</v>
      </c>
      <c r="G326" s="7" t="e">
        <f>#REF!-#REF!</f>
        <v>#REF!</v>
      </c>
      <c r="H326" s="6" t="e">
        <f t="shared" si="47"/>
        <v>#REF!</v>
      </c>
      <c r="I326"/>
      <c r="J326"/>
      <c r="K326"/>
      <c r="L326"/>
      <c r="M326"/>
      <c r="N326"/>
      <c r="O326"/>
    </row>
    <row r="327" spans="2:15" s="1" customFormat="1" ht="14.7" customHeight="1" x14ac:dyDescent="0.3">
      <c r="B327" s="96" t="s">
        <v>252</v>
      </c>
      <c r="C327" s="97"/>
      <c r="D327" s="97"/>
      <c r="E327" s="97"/>
      <c r="F327" s="7" t="e">
        <f>-#REF!+#REF!</f>
        <v>#REF!</v>
      </c>
      <c r="G327" s="7" t="e">
        <f>#REF!-#REF!</f>
        <v>#REF!</v>
      </c>
      <c r="H327" s="6" t="e">
        <f t="shared" si="47"/>
        <v>#REF!</v>
      </c>
      <c r="I327"/>
      <c r="J327"/>
      <c r="K327"/>
      <c r="L327"/>
      <c r="M327"/>
      <c r="N327"/>
      <c r="O327"/>
    </row>
    <row r="328" spans="2:15" s="1" customFormat="1" ht="14.7" customHeight="1" x14ac:dyDescent="0.3">
      <c r="B328" s="96" t="s">
        <v>254</v>
      </c>
      <c r="C328" s="97"/>
      <c r="D328" s="97"/>
      <c r="E328" s="97"/>
      <c r="F328" s="7" t="e">
        <f>-#REF!+#REF!</f>
        <v>#REF!</v>
      </c>
      <c r="G328" s="7" t="e">
        <f>#REF!-#REF!</f>
        <v>#REF!</v>
      </c>
      <c r="H328" s="6" t="e">
        <f t="shared" si="47"/>
        <v>#REF!</v>
      </c>
      <c r="I328"/>
      <c r="J328"/>
      <c r="K328"/>
      <c r="L328"/>
      <c r="M328"/>
      <c r="N328"/>
      <c r="O328"/>
    </row>
    <row r="329" spans="2:15" s="1" customFormat="1" ht="14.7" customHeight="1" x14ac:dyDescent="0.3">
      <c r="B329" s="96" t="s">
        <v>180</v>
      </c>
      <c r="C329" s="97"/>
      <c r="D329" s="97"/>
      <c r="E329" s="97"/>
      <c r="F329" s="7" t="e">
        <f>-#REF!+#REF!</f>
        <v>#REF!</v>
      </c>
      <c r="G329" s="7" t="e">
        <f>#REF!-#REF!</f>
        <v>#REF!</v>
      </c>
      <c r="H329" s="6" t="e">
        <f t="shared" si="47"/>
        <v>#REF!</v>
      </c>
      <c r="I329"/>
      <c r="J329"/>
      <c r="K329"/>
      <c r="L329"/>
      <c r="M329"/>
      <c r="N329"/>
      <c r="O329"/>
    </row>
    <row r="330" spans="2:15" s="1" customFormat="1" ht="14.7" customHeight="1" x14ac:dyDescent="0.3">
      <c r="B330" s="96" t="s">
        <v>181</v>
      </c>
      <c r="C330" s="97"/>
      <c r="D330" s="97"/>
      <c r="E330" s="97"/>
      <c r="F330" s="7" t="e">
        <f>-#REF!+#REF!</f>
        <v>#REF!</v>
      </c>
      <c r="G330" s="7" t="e">
        <f>#REF!-#REF!</f>
        <v>#REF!</v>
      </c>
      <c r="H330" s="6" t="e">
        <f t="shared" si="47"/>
        <v>#REF!</v>
      </c>
      <c r="I330"/>
      <c r="J330"/>
      <c r="K330"/>
      <c r="L330"/>
      <c r="M330"/>
      <c r="N330"/>
      <c r="O330"/>
    </row>
    <row r="331" spans="2:15" s="1" customFormat="1" ht="14.7" customHeight="1" x14ac:dyDescent="0.3">
      <c r="B331" s="119" t="s">
        <v>255</v>
      </c>
      <c r="C331" s="120"/>
      <c r="D331" s="120"/>
      <c r="E331" s="120"/>
      <c r="F331" s="6" t="e">
        <f t="shared" ref="F331:G331" si="53">SUM(F332:F336)</f>
        <v>#REF!</v>
      </c>
      <c r="G331" s="6" t="e">
        <f t="shared" si="53"/>
        <v>#REF!</v>
      </c>
      <c r="H331" s="6" t="e">
        <f t="shared" si="47"/>
        <v>#REF!</v>
      </c>
      <c r="I331"/>
      <c r="J331"/>
      <c r="K331"/>
      <c r="L331"/>
      <c r="M331"/>
      <c r="N331"/>
      <c r="O331"/>
    </row>
    <row r="332" spans="2:15" s="1" customFormat="1" ht="14.7" customHeight="1" x14ac:dyDescent="0.3">
      <c r="B332" s="96" t="s">
        <v>177</v>
      </c>
      <c r="C332" s="97"/>
      <c r="D332" s="97"/>
      <c r="E332" s="97"/>
      <c r="F332" s="7" t="e">
        <f>-#REF!+#REF!</f>
        <v>#REF!</v>
      </c>
      <c r="G332" s="7" t="e">
        <f>#REF!-#REF!</f>
        <v>#REF!</v>
      </c>
      <c r="H332" s="6" t="e">
        <f t="shared" si="47"/>
        <v>#REF!</v>
      </c>
      <c r="I332"/>
      <c r="J332"/>
      <c r="K332"/>
      <c r="L332"/>
      <c r="M332"/>
      <c r="N332"/>
      <c r="O332"/>
    </row>
    <row r="333" spans="2:15" s="1" customFormat="1" ht="14.7" customHeight="1" x14ac:dyDescent="0.3">
      <c r="B333" s="96" t="s">
        <v>252</v>
      </c>
      <c r="C333" s="97"/>
      <c r="D333" s="97"/>
      <c r="E333" s="97"/>
      <c r="F333" s="7" t="e">
        <f>-#REF!+#REF!</f>
        <v>#REF!</v>
      </c>
      <c r="G333" s="7" t="e">
        <f>#REF!-#REF!</f>
        <v>#REF!</v>
      </c>
      <c r="H333" s="6" t="e">
        <f t="shared" si="47"/>
        <v>#REF!</v>
      </c>
      <c r="I333"/>
      <c r="J333"/>
      <c r="K333"/>
      <c r="L333"/>
      <c r="M333"/>
      <c r="N333"/>
      <c r="O333"/>
    </row>
    <row r="334" spans="2:15" s="1" customFormat="1" ht="14.7" customHeight="1" x14ac:dyDescent="0.3">
      <c r="B334" s="96" t="s">
        <v>179</v>
      </c>
      <c r="C334" s="97"/>
      <c r="D334" s="97"/>
      <c r="E334" s="97"/>
      <c r="F334" s="7" t="e">
        <f>-#REF!+#REF!</f>
        <v>#REF!</v>
      </c>
      <c r="G334" s="7" t="e">
        <f>#REF!-#REF!</f>
        <v>#REF!</v>
      </c>
      <c r="H334" s="6" t="e">
        <f t="shared" si="47"/>
        <v>#REF!</v>
      </c>
      <c r="I334"/>
      <c r="J334"/>
      <c r="K334"/>
      <c r="L334"/>
      <c r="M334"/>
      <c r="N334"/>
      <c r="O334"/>
    </row>
    <row r="335" spans="2:15" s="1" customFormat="1" ht="14.7" customHeight="1" x14ac:dyDescent="0.3">
      <c r="B335" s="96" t="s">
        <v>180</v>
      </c>
      <c r="C335" s="97"/>
      <c r="D335" s="97"/>
      <c r="E335" s="97"/>
      <c r="F335" s="7" t="e">
        <f>-#REF!+#REF!</f>
        <v>#REF!</v>
      </c>
      <c r="G335" s="7" t="e">
        <f>#REF!-#REF!</f>
        <v>#REF!</v>
      </c>
      <c r="H335" s="6" t="e">
        <f t="shared" si="47"/>
        <v>#REF!</v>
      </c>
      <c r="I335"/>
      <c r="J335"/>
      <c r="K335"/>
      <c r="L335"/>
      <c r="M335"/>
      <c r="N335"/>
      <c r="O335"/>
    </row>
    <row r="336" spans="2:15" s="1" customFormat="1" ht="14.7" customHeight="1" x14ac:dyDescent="0.3">
      <c r="B336" s="96" t="s">
        <v>181</v>
      </c>
      <c r="C336" s="97"/>
      <c r="D336" s="97"/>
      <c r="E336" s="97"/>
      <c r="F336" s="7" t="e">
        <f>-#REF!+#REF!</f>
        <v>#REF!</v>
      </c>
      <c r="G336" s="7" t="e">
        <f>#REF!-#REF!</f>
        <v>#REF!</v>
      </c>
      <c r="H336" s="6" t="e">
        <f t="shared" si="47"/>
        <v>#REF!</v>
      </c>
      <c r="I336"/>
      <c r="J336"/>
      <c r="K336"/>
      <c r="L336"/>
      <c r="M336"/>
      <c r="N336"/>
      <c r="O336"/>
    </row>
    <row r="337" spans="2:15" s="1" customFormat="1" ht="14.7" customHeight="1" x14ac:dyDescent="0.3">
      <c r="B337" s="119" t="s">
        <v>256</v>
      </c>
      <c r="C337" s="120"/>
      <c r="D337" s="120"/>
      <c r="E337" s="120"/>
      <c r="F337" s="6" t="e">
        <f t="shared" ref="F337:G337" si="54">SUM(F338:F342)</f>
        <v>#REF!</v>
      </c>
      <c r="G337" s="6" t="e">
        <f t="shared" si="54"/>
        <v>#REF!</v>
      </c>
      <c r="H337" s="6" t="e">
        <f t="shared" si="47"/>
        <v>#REF!</v>
      </c>
      <c r="I337"/>
      <c r="J337"/>
      <c r="K337"/>
      <c r="L337"/>
      <c r="M337"/>
      <c r="N337"/>
      <c r="O337"/>
    </row>
    <row r="338" spans="2:15" s="1" customFormat="1" ht="14.7" customHeight="1" x14ac:dyDescent="0.3">
      <c r="B338" s="96" t="s">
        <v>177</v>
      </c>
      <c r="C338" s="97"/>
      <c r="D338" s="97"/>
      <c r="E338" s="97"/>
      <c r="F338" s="7" t="e">
        <f>-#REF!+#REF!</f>
        <v>#REF!</v>
      </c>
      <c r="G338" s="7" t="e">
        <f>#REF!-#REF!</f>
        <v>#REF!</v>
      </c>
      <c r="H338" s="6" t="e">
        <f t="shared" si="47"/>
        <v>#REF!</v>
      </c>
      <c r="I338"/>
      <c r="J338"/>
      <c r="K338"/>
      <c r="L338"/>
      <c r="M338"/>
      <c r="N338"/>
      <c r="O338"/>
    </row>
    <row r="339" spans="2:15" s="1" customFormat="1" ht="14.7" customHeight="1" x14ac:dyDescent="0.3">
      <c r="B339" s="96" t="s">
        <v>252</v>
      </c>
      <c r="C339" s="97"/>
      <c r="D339" s="97"/>
      <c r="E339" s="97"/>
      <c r="F339" s="7" t="e">
        <f>-#REF!+#REF!</f>
        <v>#REF!</v>
      </c>
      <c r="G339" s="7" t="e">
        <f>#REF!-#REF!</f>
        <v>#REF!</v>
      </c>
      <c r="H339" s="6" t="e">
        <f t="shared" si="47"/>
        <v>#REF!</v>
      </c>
      <c r="I339"/>
      <c r="J339"/>
      <c r="K339"/>
      <c r="L339"/>
      <c r="M339"/>
      <c r="N339"/>
      <c r="O339"/>
    </row>
    <row r="340" spans="2:15" s="1" customFormat="1" ht="14.7" customHeight="1" x14ac:dyDescent="0.3">
      <c r="B340" s="96" t="s">
        <v>179</v>
      </c>
      <c r="C340" s="97"/>
      <c r="D340" s="97"/>
      <c r="E340" s="97"/>
      <c r="F340" s="7" t="e">
        <f>-#REF!+#REF!</f>
        <v>#REF!</v>
      </c>
      <c r="G340" s="7" t="e">
        <f>#REF!-#REF!</f>
        <v>#REF!</v>
      </c>
      <c r="H340" s="6" t="e">
        <f t="shared" si="47"/>
        <v>#REF!</v>
      </c>
      <c r="I340"/>
      <c r="J340"/>
      <c r="K340"/>
      <c r="L340"/>
      <c r="M340"/>
      <c r="N340"/>
      <c r="O340"/>
    </row>
    <row r="341" spans="2:15" s="1" customFormat="1" ht="14.7" customHeight="1" x14ac:dyDescent="0.3">
      <c r="B341" s="96" t="s">
        <v>180</v>
      </c>
      <c r="C341" s="97"/>
      <c r="D341" s="97"/>
      <c r="E341" s="97"/>
      <c r="F341" s="7" t="e">
        <f>-#REF!+#REF!</f>
        <v>#REF!</v>
      </c>
      <c r="G341" s="7" t="e">
        <f>#REF!-#REF!</f>
        <v>#REF!</v>
      </c>
      <c r="H341" s="6" t="e">
        <f t="shared" si="47"/>
        <v>#REF!</v>
      </c>
      <c r="I341"/>
      <c r="J341"/>
      <c r="K341"/>
      <c r="L341"/>
      <c r="M341"/>
      <c r="N341"/>
      <c r="O341"/>
    </row>
    <row r="342" spans="2:15" s="1" customFormat="1" ht="14.7" customHeight="1" x14ac:dyDescent="0.3">
      <c r="B342" s="96" t="s">
        <v>181</v>
      </c>
      <c r="C342" s="97"/>
      <c r="D342" s="97"/>
      <c r="E342" s="97"/>
      <c r="F342" s="7" t="e">
        <f>-#REF!+#REF!</f>
        <v>#REF!</v>
      </c>
      <c r="G342" s="7" t="e">
        <f>#REF!-#REF!</f>
        <v>#REF!</v>
      </c>
      <c r="H342" s="6" t="e">
        <f t="shared" si="47"/>
        <v>#REF!</v>
      </c>
      <c r="I342"/>
      <c r="J342"/>
      <c r="K342"/>
      <c r="L342"/>
      <c r="M342"/>
      <c r="N342"/>
      <c r="O342"/>
    </row>
    <row r="343" spans="2:15" s="1" customFormat="1" ht="14.7" customHeight="1" x14ac:dyDescent="0.3">
      <c r="B343" s="119" t="s">
        <v>257</v>
      </c>
      <c r="C343" s="120"/>
      <c r="D343" s="120"/>
      <c r="E343" s="120"/>
      <c r="F343" s="6" t="e">
        <f t="shared" ref="F343:G343" si="55">SUM(F344:F348)</f>
        <v>#REF!</v>
      </c>
      <c r="G343" s="6" t="e">
        <f t="shared" si="55"/>
        <v>#REF!</v>
      </c>
      <c r="H343" s="6" t="e">
        <f t="shared" si="47"/>
        <v>#REF!</v>
      </c>
      <c r="I343"/>
      <c r="J343"/>
      <c r="K343"/>
      <c r="L343"/>
      <c r="M343"/>
      <c r="N343"/>
      <c r="O343"/>
    </row>
    <row r="344" spans="2:15" s="1" customFormat="1" ht="14.7" customHeight="1" x14ac:dyDescent="0.3">
      <c r="B344" s="96" t="s">
        <v>177</v>
      </c>
      <c r="C344" s="97"/>
      <c r="D344" s="97"/>
      <c r="E344" s="97"/>
      <c r="F344" s="7" t="e">
        <f>-#REF!+#REF!</f>
        <v>#REF!</v>
      </c>
      <c r="G344" s="7" t="e">
        <f>#REF!-#REF!</f>
        <v>#REF!</v>
      </c>
      <c r="H344" s="6" t="e">
        <f t="shared" si="47"/>
        <v>#REF!</v>
      </c>
      <c r="I344"/>
      <c r="J344"/>
      <c r="K344"/>
      <c r="L344"/>
      <c r="M344"/>
      <c r="N344"/>
      <c r="O344"/>
    </row>
    <row r="345" spans="2:15" s="1" customFormat="1" ht="14.7" customHeight="1" x14ac:dyDescent="0.3">
      <c r="B345" s="96" t="s">
        <v>252</v>
      </c>
      <c r="C345" s="97"/>
      <c r="D345" s="97"/>
      <c r="E345" s="97"/>
      <c r="F345" s="7" t="e">
        <f>-#REF!+#REF!</f>
        <v>#REF!</v>
      </c>
      <c r="G345" s="7" t="e">
        <f>#REF!-#REF!</f>
        <v>#REF!</v>
      </c>
      <c r="H345" s="6" t="e">
        <f t="shared" si="47"/>
        <v>#REF!</v>
      </c>
      <c r="I345"/>
      <c r="J345"/>
      <c r="K345"/>
      <c r="L345"/>
      <c r="M345"/>
      <c r="N345"/>
      <c r="O345"/>
    </row>
    <row r="346" spans="2:15" s="1" customFormat="1" ht="14.7" customHeight="1" x14ac:dyDescent="0.3">
      <c r="B346" s="96" t="s">
        <v>179</v>
      </c>
      <c r="C346" s="97"/>
      <c r="D346" s="97"/>
      <c r="E346" s="97"/>
      <c r="F346" s="7" t="e">
        <f>-#REF!+#REF!</f>
        <v>#REF!</v>
      </c>
      <c r="G346" s="7" t="e">
        <f>#REF!-#REF!</f>
        <v>#REF!</v>
      </c>
      <c r="H346" s="6" t="e">
        <f t="shared" si="47"/>
        <v>#REF!</v>
      </c>
      <c r="I346"/>
      <c r="J346"/>
      <c r="K346"/>
      <c r="L346"/>
      <c r="M346"/>
      <c r="N346"/>
      <c r="O346"/>
    </row>
    <row r="347" spans="2:15" s="1" customFormat="1" ht="14.7" customHeight="1" x14ac:dyDescent="0.3">
      <c r="B347" s="96" t="s">
        <v>180</v>
      </c>
      <c r="C347" s="97"/>
      <c r="D347" s="97"/>
      <c r="E347" s="97"/>
      <c r="F347" s="7" t="e">
        <f>-#REF!+#REF!</f>
        <v>#REF!</v>
      </c>
      <c r="G347" s="7" t="e">
        <f>#REF!-#REF!</f>
        <v>#REF!</v>
      </c>
      <c r="H347" s="6" t="e">
        <f t="shared" si="47"/>
        <v>#REF!</v>
      </c>
      <c r="I347"/>
      <c r="J347"/>
      <c r="K347"/>
      <c r="L347"/>
      <c r="M347"/>
      <c r="N347"/>
      <c r="O347"/>
    </row>
    <row r="348" spans="2:15" s="1" customFormat="1" ht="14.7" customHeight="1" x14ac:dyDescent="0.3">
      <c r="B348" s="96" t="s">
        <v>181</v>
      </c>
      <c r="C348" s="97"/>
      <c r="D348" s="97"/>
      <c r="E348" s="97"/>
      <c r="F348" s="7" t="e">
        <f>-#REF!+#REF!</f>
        <v>#REF!</v>
      </c>
      <c r="G348" s="7" t="e">
        <f>#REF!-#REF!</f>
        <v>#REF!</v>
      </c>
      <c r="H348" s="6" t="e">
        <f t="shared" si="47"/>
        <v>#REF!</v>
      </c>
      <c r="I348"/>
      <c r="J348"/>
      <c r="K348"/>
      <c r="L348"/>
      <c r="M348"/>
      <c r="N348"/>
      <c r="O348"/>
    </row>
    <row r="349" spans="2:15" s="1" customFormat="1" ht="14.7" customHeight="1" x14ac:dyDescent="0.3">
      <c r="B349" s="119" t="s">
        <v>258</v>
      </c>
      <c r="C349" s="120"/>
      <c r="D349" s="120"/>
      <c r="E349" s="120"/>
      <c r="F349" s="6" t="e">
        <f t="shared" ref="F349:G349" si="56">SUM(F350:F354)</f>
        <v>#REF!</v>
      </c>
      <c r="G349" s="6" t="e">
        <f t="shared" si="56"/>
        <v>#REF!</v>
      </c>
      <c r="H349" s="6" t="e">
        <f t="shared" si="47"/>
        <v>#REF!</v>
      </c>
      <c r="I349"/>
      <c r="J349"/>
      <c r="K349"/>
      <c r="L349"/>
      <c r="M349"/>
      <c r="N349"/>
      <c r="O349"/>
    </row>
    <row r="350" spans="2:15" s="1" customFormat="1" ht="14.7" customHeight="1" x14ac:dyDescent="0.3">
      <c r="B350" s="96" t="s">
        <v>177</v>
      </c>
      <c r="C350" s="97"/>
      <c r="D350" s="97"/>
      <c r="E350" s="97"/>
      <c r="F350" s="7" t="e">
        <f>-#REF!+#REF!</f>
        <v>#REF!</v>
      </c>
      <c r="G350" s="7" t="e">
        <f>#REF!-#REF!</f>
        <v>#REF!</v>
      </c>
      <c r="H350" s="6" t="e">
        <f t="shared" si="47"/>
        <v>#REF!</v>
      </c>
      <c r="I350"/>
      <c r="J350"/>
      <c r="K350"/>
      <c r="L350"/>
      <c r="M350"/>
      <c r="N350"/>
      <c r="O350"/>
    </row>
    <row r="351" spans="2:15" s="1" customFormat="1" ht="14.7" customHeight="1" x14ac:dyDescent="0.3">
      <c r="B351" s="96" t="s">
        <v>252</v>
      </c>
      <c r="C351" s="97"/>
      <c r="D351" s="97"/>
      <c r="E351" s="97"/>
      <c r="F351" s="7" t="e">
        <f>-#REF!+#REF!</f>
        <v>#REF!</v>
      </c>
      <c r="G351" s="7" t="e">
        <f>#REF!-#REF!</f>
        <v>#REF!</v>
      </c>
      <c r="H351" s="6" t="e">
        <f t="shared" si="47"/>
        <v>#REF!</v>
      </c>
      <c r="I351"/>
      <c r="J351"/>
      <c r="K351"/>
      <c r="L351"/>
      <c r="M351"/>
      <c r="N351"/>
      <c r="O351"/>
    </row>
    <row r="352" spans="2:15" s="1" customFormat="1" ht="14.7" customHeight="1" x14ac:dyDescent="0.3">
      <c r="B352" s="96" t="s">
        <v>179</v>
      </c>
      <c r="C352" s="97"/>
      <c r="D352" s="97"/>
      <c r="E352" s="97"/>
      <c r="F352" s="7" t="e">
        <f>-#REF!+#REF!</f>
        <v>#REF!</v>
      </c>
      <c r="G352" s="7" t="e">
        <f>#REF!-#REF!</f>
        <v>#REF!</v>
      </c>
      <c r="H352" s="6" t="e">
        <f t="shared" si="47"/>
        <v>#REF!</v>
      </c>
      <c r="I352"/>
      <c r="J352"/>
      <c r="K352"/>
      <c r="L352"/>
      <c r="M352"/>
      <c r="N352"/>
      <c r="O352"/>
    </row>
    <row r="353" spans="2:15" s="1" customFormat="1" ht="14.7" customHeight="1" x14ac:dyDescent="0.3">
      <c r="B353" s="96" t="s">
        <v>180</v>
      </c>
      <c r="C353" s="97"/>
      <c r="D353" s="97"/>
      <c r="E353" s="97"/>
      <c r="F353" s="7" t="e">
        <f>-#REF!+#REF!</f>
        <v>#REF!</v>
      </c>
      <c r="G353" s="7" t="e">
        <f>#REF!-#REF!</f>
        <v>#REF!</v>
      </c>
      <c r="H353" s="6" t="e">
        <f t="shared" si="47"/>
        <v>#REF!</v>
      </c>
      <c r="I353"/>
      <c r="J353"/>
      <c r="K353"/>
      <c r="L353"/>
      <c r="M353"/>
      <c r="N353"/>
      <c r="O353"/>
    </row>
    <row r="354" spans="2:15" s="1" customFormat="1" ht="14.7" customHeight="1" x14ac:dyDescent="0.3">
      <c r="B354" s="96" t="s">
        <v>181</v>
      </c>
      <c r="C354" s="97"/>
      <c r="D354" s="97"/>
      <c r="E354" s="97"/>
      <c r="F354" s="7" t="e">
        <f>-#REF!+#REF!</f>
        <v>#REF!</v>
      </c>
      <c r="G354" s="7" t="e">
        <f>#REF!-#REF!</f>
        <v>#REF!</v>
      </c>
      <c r="H354" s="6" t="e">
        <f t="shared" si="47"/>
        <v>#REF!</v>
      </c>
      <c r="I354"/>
      <c r="J354"/>
      <c r="K354"/>
      <c r="L354"/>
      <c r="M354"/>
      <c r="N354"/>
      <c r="O354"/>
    </row>
    <row r="355" spans="2:15" s="1" customFormat="1" ht="14.7" customHeight="1" x14ac:dyDescent="0.3">
      <c r="B355" s="100" t="s">
        <v>259</v>
      </c>
      <c r="C355" s="101"/>
      <c r="D355" s="101"/>
      <c r="E355" s="101"/>
      <c r="F355" s="6" t="e">
        <f t="shared" ref="F355:G355" si="57">F356+F359+F362+F365+F368</f>
        <v>#REF!</v>
      </c>
      <c r="G355" s="6" t="e">
        <f t="shared" si="57"/>
        <v>#REF!</v>
      </c>
      <c r="H355" s="6" t="e">
        <f t="shared" si="47"/>
        <v>#REF!</v>
      </c>
      <c r="I355"/>
      <c r="J355"/>
      <c r="K355"/>
      <c r="L355"/>
      <c r="M355"/>
      <c r="N355"/>
      <c r="O355"/>
    </row>
    <row r="356" spans="2:15" s="1" customFormat="1" ht="14.7" customHeight="1" x14ac:dyDescent="0.3">
      <c r="B356" s="96" t="s">
        <v>224</v>
      </c>
      <c r="C356" s="97"/>
      <c r="D356" s="97"/>
      <c r="E356" s="97"/>
      <c r="F356" s="6" t="e">
        <f t="shared" ref="F356:G356" si="58">F357+F358</f>
        <v>#REF!</v>
      </c>
      <c r="G356" s="6" t="e">
        <f t="shared" si="58"/>
        <v>#REF!</v>
      </c>
      <c r="H356" s="6" t="e">
        <f t="shared" si="47"/>
        <v>#REF!</v>
      </c>
      <c r="I356"/>
      <c r="J356"/>
      <c r="K356"/>
      <c r="L356"/>
      <c r="M356"/>
      <c r="N356"/>
      <c r="O356"/>
    </row>
    <row r="357" spans="2:15" s="1" customFormat="1" ht="14.7" customHeight="1" x14ac:dyDescent="0.3">
      <c r="B357" s="96" t="s">
        <v>234</v>
      </c>
      <c r="C357" s="97"/>
      <c r="D357" s="97"/>
      <c r="E357" s="97"/>
      <c r="F357" s="7" t="e">
        <f>-#REF!+#REF!</f>
        <v>#REF!</v>
      </c>
      <c r="G357" s="7" t="e">
        <f>#REF!-#REF!</f>
        <v>#REF!</v>
      </c>
      <c r="H357" s="6" t="e">
        <f t="shared" si="47"/>
        <v>#REF!</v>
      </c>
      <c r="I357"/>
      <c r="J357"/>
      <c r="K357"/>
      <c r="L357"/>
      <c r="M357"/>
      <c r="N357"/>
      <c r="O357"/>
    </row>
    <row r="358" spans="2:15" s="1" customFormat="1" ht="14.7" customHeight="1" x14ac:dyDescent="0.3">
      <c r="B358" s="96" t="s">
        <v>235</v>
      </c>
      <c r="C358" s="97"/>
      <c r="D358" s="97"/>
      <c r="E358" s="97"/>
      <c r="F358" s="7" t="e">
        <f>-#REF!+#REF!</f>
        <v>#REF!</v>
      </c>
      <c r="G358" s="7" t="e">
        <f>#REF!-#REF!</f>
        <v>#REF!</v>
      </c>
      <c r="H358" s="6" t="e">
        <f t="shared" si="47"/>
        <v>#REF!</v>
      </c>
      <c r="I358"/>
      <c r="J358"/>
      <c r="K358"/>
      <c r="L358"/>
      <c r="M358"/>
      <c r="N358"/>
      <c r="O358"/>
    </row>
    <row r="359" spans="2:15" s="1" customFormat="1" ht="14.7" customHeight="1" x14ac:dyDescent="0.3">
      <c r="B359" s="96" t="s">
        <v>230</v>
      </c>
      <c r="C359" s="97"/>
      <c r="D359" s="97"/>
      <c r="E359" s="97"/>
      <c r="F359" s="6" t="e">
        <f t="shared" ref="F359:G359" si="59">F360+F361</f>
        <v>#REF!</v>
      </c>
      <c r="G359" s="6" t="e">
        <f t="shared" si="59"/>
        <v>#REF!</v>
      </c>
      <c r="H359" s="6" t="e">
        <f t="shared" si="47"/>
        <v>#REF!</v>
      </c>
      <c r="I359"/>
      <c r="J359"/>
      <c r="K359"/>
      <c r="L359"/>
      <c r="M359"/>
      <c r="N359"/>
      <c r="O359"/>
    </row>
    <row r="360" spans="2:15" s="1" customFormat="1" ht="14.7" customHeight="1" x14ac:dyDescent="0.3">
      <c r="B360" s="96" t="s">
        <v>234</v>
      </c>
      <c r="C360" s="97"/>
      <c r="D360" s="97"/>
      <c r="E360" s="97"/>
      <c r="F360" s="7" t="e">
        <f>-#REF!+#REF!</f>
        <v>#REF!</v>
      </c>
      <c r="G360" s="7" t="e">
        <f>#REF!-#REF!</f>
        <v>#REF!</v>
      </c>
      <c r="H360" s="6" t="e">
        <f t="shared" si="47"/>
        <v>#REF!</v>
      </c>
      <c r="I360"/>
      <c r="J360"/>
      <c r="K360"/>
      <c r="L360"/>
      <c r="M360"/>
      <c r="N360"/>
      <c r="O360"/>
    </row>
    <row r="361" spans="2:15" s="1" customFormat="1" ht="14.7" customHeight="1" x14ac:dyDescent="0.3">
      <c r="B361" s="96" t="s">
        <v>235</v>
      </c>
      <c r="C361" s="97"/>
      <c r="D361" s="97"/>
      <c r="E361" s="97"/>
      <c r="F361" s="7" t="e">
        <f>-#REF!+#REF!</f>
        <v>#REF!</v>
      </c>
      <c r="G361" s="7" t="e">
        <f>#REF!-#REF!</f>
        <v>#REF!</v>
      </c>
      <c r="H361" s="6" t="e">
        <f t="shared" si="47"/>
        <v>#REF!</v>
      </c>
      <c r="I361"/>
      <c r="J361"/>
      <c r="K361"/>
      <c r="L361"/>
      <c r="M361"/>
      <c r="N361"/>
      <c r="O361"/>
    </row>
    <row r="362" spans="2:15" s="1" customFormat="1" ht="14.7" customHeight="1" x14ac:dyDescent="0.3">
      <c r="B362" s="96" t="s">
        <v>231</v>
      </c>
      <c r="C362" s="97"/>
      <c r="D362" s="97"/>
      <c r="E362" s="97"/>
      <c r="F362" s="6" t="e">
        <f t="shared" ref="F362:G362" si="60">F363+F364</f>
        <v>#REF!</v>
      </c>
      <c r="G362" s="6" t="e">
        <f t="shared" si="60"/>
        <v>#REF!</v>
      </c>
      <c r="H362" s="6" t="e">
        <f t="shared" si="47"/>
        <v>#REF!</v>
      </c>
      <c r="I362"/>
      <c r="J362"/>
      <c r="K362"/>
      <c r="L362"/>
      <c r="M362"/>
      <c r="N362"/>
      <c r="O362"/>
    </row>
    <row r="363" spans="2:15" s="1" customFormat="1" ht="14.7" customHeight="1" x14ac:dyDescent="0.3">
      <c r="B363" s="96" t="s">
        <v>234</v>
      </c>
      <c r="C363" s="97"/>
      <c r="D363" s="97"/>
      <c r="E363" s="97"/>
      <c r="F363" s="7" t="e">
        <f>-#REF!+#REF!</f>
        <v>#REF!</v>
      </c>
      <c r="G363" s="7" t="e">
        <f>#REF!-#REF!</f>
        <v>#REF!</v>
      </c>
      <c r="H363" s="6" t="e">
        <f t="shared" si="47"/>
        <v>#REF!</v>
      </c>
      <c r="I363"/>
      <c r="J363"/>
      <c r="K363"/>
      <c r="L363"/>
      <c r="M363"/>
      <c r="N363"/>
      <c r="O363"/>
    </row>
    <row r="364" spans="2:15" s="1" customFormat="1" ht="14.7" customHeight="1" x14ac:dyDescent="0.3">
      <c r="B364" s="96" t="s">
        <v>235</v>
      </c>
      <c r="C364" s="97"/>
      <c r="D364" s="97"/>
      <c r="E364" s="97"/>
      <c r="F364" s="7" t="e">
        <f>-#REF!+#REF!</f>
        <v>#REF!</v>
      </c>
      <c r="G364" s="7" t="e">
        <f>#REF!-#REF!</f>
        <v>#REF!</v>
      </c>
      <c r="H364" s="6" t="e">
        <f t="shared" si="47"/>
        <v>#REF!</v>
      </c>
      <c r="I364"/>
      <c r="J364"/>
      <c r="K364"/>
      <c r="L364"/>
      <c r="M364"/>
      <c r="N364"/>
      <c r="O364"/>
    </row>
    <row r="365" spans="2:15" s="1" customFormat="1" ht="14.7" customHeight="1" x14ac:dyDescent="0.3">
      <c r="B365" s="96" t="s">
        <v>232</v>
      </c>
      <c r="C365" s="97"/>
      <c r="D365" s="97"/>
      <c r="E365" s="97"/>
      <c r="F365" s="6" t="e">
        <f t="shared" ref="F365:G365" si="61">F366+F367</f>
        <v>#REF!</v>
      </c>
      <c r="G365" s="6" t="e">
        <f t="shared" si="61"/>
        <v>#REF!</v>
      </c>
      <c r="H365" s="6" t="e">
        <f t="shared" si="47"/>
        <v>#REF!</v>
      </c>
      <c r="I365"/>
      <c r="J365"/>
      <c r="K365"/>
      <c r="L365"/>
      <c r="M365"/>
      <c r="N365"/>
      <c r="O365"/>
    </row>
    <row r="366" spans="2:15" s="1" customFormat="1" ht="14.7" customHeight="1" x14ac:dyDescent="0.3">
      <c r="B366" s="96" t="s">
        <v>234</v>
      </c>
      <c r="C366" s="97"/>
      <c r="D366" s="97"/>
      <c r="E366" s="97"/>
      <c r="F366" s="7" t="e">
        <f>-#REF!+#REF!</f>
        <v>#REF!</v>
      </c>
      <c r="G366" s="7" t="e">
        <f>#REF!-#REF!</f>
        <v>#REF!</v>
      </c>
      <c r="H366" s="6" t="e">
        <f t="shared" si="47"/>
        <v>#REF!</v>
      </c>
      <c r="I366"/>
      <c r="J366"/>
      <c r="K366"/>
      <c r="L366"/>
      <c r="M366"/>
      <c r="N366"/>
      <c r="O366"/>
    </row>
    <row r="367" spans="2:15" s="1" customFormat="1" ht="14.7" customHeight="1" x14ac:dyDescent="0.3">
      <c r="B367" s="96" t="s">
        <v>235</v>
      </c>
      <c r="C367" s="97"/>
      <c r="D367" s="97"/>
      <c r="E367" s="97"/>
      <c r="F367" s="7" t="e">
        <f>-#REF!+#REF!</f>
        <v>#REF!</v>
      </c>
      <c r="G367" s="7" t="e">
        <f>#REF!-#REF!</f>
        <v>#REF!</v>
      </c>
      <c r="H367" s="6" t="e">
        <f t="shared" si="47"/>
        <v>#REF!</v>
      </c>
      <c r="I367"/>
      <c r="J367"/>
      <c r="K367"/>
      <c r="L367"/>
      <c r="M367"/>
      <c r="N367"/>
      <c r="O367"/>
    </row>
    <row r="368" spans="2:15" s="1" customFormat="1" ht="14.7" customHeight="1" x14ac:dyDescent="0.3">
      <c r="B368" s="96" t="s">
        <v>233</v>
      </c>
      <c r="C368" s="97"/>
      <c r="D368" s="97"/>
      <c r="E368" s="97"/>
      <c r="F368" s="6" t="e">
        <f t="shared" ref="F368:G368" si="62">F369+F370</f>
        <v>#REF!</v>
      </c>
      <c r="G368" s="6" t="e">
        <f t="shared" si="62"/>
        <v>#REF!</v>
      </c>
      <c r="H368" s="6" t="e">
        <f t="shared" si="47"/>
        <v>#REF!</v>
      </c>
      <c r="I368"/>
      <c r="J368"/>
      <c r="K368"/>
      <c r="L368"/>
      <c r="M368"/>
      <c r="N368"/>
      <c r="O368"/>
    </row>
    <row r="369" spans="2:15" s="1" customFormat="1" ht="14.7" customHeight="1" x14ac:dyDescent="0.3">
      <c r="B369" s="96" t="s">
        <v>234</v>
      </c>
      <c r="C369" s="97"/>
      <c r="D369" s="97"/>
      <c r="E369" s="97"/>
      <c r="F369" s="7" t="e">
        <f>-#REF!+#REF!</f>
        <v>#REF!</v>
      </c>
      <c r="G369" s="7" t="e">
        <f>#REF!-#REF!</f>
        <v>#REF!</v>
      </c>
      <c r="H369" s="6" t="e">
        <f t="shared" si="47"/>
        <v>#REF!</v>
      </c>
      <c r="I369"/>
      <c r="J369"/>
      <c r="K369"/>
      <c r="L369"/>
      <c r="M369"/>
      <c r="N369"/>
      <c r="O369"/>
    </row>
    <row r="370" spans="2:15" s="1" customFormat="1" ht="14.7" customHeight="1" x14ac:dyDescent="0.3">
      <c r="B370" s="96" t="s">
        <v>235</v>
      </c>
      <c r="C370" s="97"/>
      <c r="D370" s="97"/>
      <c r="E370" s="97"/>
      <c r="F370" s="7" t="e">
        <f>-#REF!+#REF!</f>
        <v>#REF!</v>
      </c>
      <c r="G370" s="7" t="e">
        <f>#REF!-#REF!</f>
        <v>#REF!</v>
      </c>
      <c r="H370" s="6" t="e">
        <f t="shared" si="47"/>
        <v>#REF!</v>
      </c>
      <c r="I370"/>
      <c r="J370"/>
      <c r="K370"/>
      <c r="L370"/>
      <c r="M370"/>
      <c r="N370"/>
      <c r="O370"/>
    </row>
    <row r="371" spans="2:15" s="1" customFormat="1" ht="14.7" customHeight="1" x14ac:dyDescent="0.3">
      <c r="B371" s="100" t="s">
        <v>260</v>
      </c>
      <c r="C371" s="101"/>
      <c r="D371" s="101"/>
      <c r="E371" s="101"/>
      <c r="F371" s="6" t="e">
        <f t="shared" ref="F371:G371" si="63">F372+F375+F378+F381+F384</f>
        <v>#REF!</v>
      </c>
      <c r="G371" s="6" t="e">
        <f t="shared" si="63"/>
        <v>#REF!</v>
      </c>
      <c r="H371" s="6" t="e">
        <f t="shared" si="47"/>
        <v>#REF!</v>
      </c>
      <c r="I371"/>
      <c r="J371"/>
      <c r="K371"/>
      <c r="L371"/>
      <c r="M371"/>
      <c r="N371"/>
      <c r="O371"/>
    </row>
    <row r="372" spans="2:15" s="1" customFormat="1" ht="14.7" customHeight="1" x14ac:dyDescent="0.3">
      <c r="B372" s="96" t="s">
        <v>224</v>
      </c>
      <c r="C372" s="97"/>
      <c r="D372" s="97"/>
      <c r="E372" s="97"/>
      <c r="F372" s="6" t="e">
        <f t="shared" ref="F372:G372" si="64">F373+F374</f>
        <v>#REF!</v>
      </c>
      <c r="G372" s="6" t="e">
        <f t="shared" si="64"/>
        <v>#REF!</v>
      </c>
      <c r="H372" s="6" t="e">
        <f t="shared" si="47"/>
        <v>#REF!</v>
      </c>
      <c r="I372"/>
      <c r="J372"/>
      <c r="K372"/>
      <c r="L372"/>
      <c r="M372"/>
      <c r="N372"/>
      <c r="O372"/>
    </row>
    <row r="373" spans="2:15" s="1" customFormat="1" ht="14.7" customHeight="1" x14ac:dyDescent="0.3">
      <c r="B373" s="96" t="s">
        <v>234</v>
      </c>
      <c r="C373" s="97"/>
      <c r="D373" s="97"/>
      <c r="E373" s="97"/>
      <c r="F373" s="7" t="e">
        <f>-#REF!+#REF!</f>
        <v>#REF!</v>
      </c>
      <c r="G373" s="7" t="e">
        <f>#REF!-#REF!</f>
        <v>#REF!</v>
      </c>
      <c r="H373" s="6" t="e">
        <f t="shared" ref="H373:H436" si="65">F373-G373</f>
        <v>#REF!</v>
      </c>
      <c r="I373"/>
      <c r="J373"/>
      <c r="K373"/>
      <c r="L373"/>
      <c r="M373"/>
      <c r="N373"/>
      <c r="O373"/>
    </row>
    <row r="374" spans="2:15" s="1" customFormat="1" ht="14.7" customHeight="1" x14ac:dyDescent="0.3">
      <c r="B374" s="96" t="s">
        <v>235</v>
      </c>
      <c r="C374" s="97"/>
      <c r="D374" s="97"/>
      <c r="E374" s="97"/>
      <c r="F374" s="7" t="e">
        <f>-#REF!+#REF!</f>
        <v>#REF!</v>
      </c>
      <c r="G374" s="7" t="e">
        <f>#REF!-#REF!</f>
        <v>#REF!</v>
      </c>
      <c r="H374" s="6" t="e">
        <f t="shared" si="65"/>
        <v>#REF!</v>
      </c>
      <c r="I374"/>
      <c r="J374"/>
      <c r="K374"/>
      <c r="L374"/>
      <c r="M374"/>
      <c r="N374"/>
      <c r="O374"/>
    </row>
    <row r="375" spans="2:15" s="1" customFormat="1" ht="14.7" customHeight="1" x14ac:dyDescent="0.3">
      <c r="B375" s="96" t="s">
        <v>230</v>
      </c>
      <c r="C375" s="97"/>
      <c r="D375" s="97"/>
      <c r="E375" s="97"/>
      <c r="F375" s="6" t="e">
        <f t="shared" ref="F375:G375" si="66">F376+F377</f>
        <v>#REF!</v>
      </c>
      <c r="G375" s="6" t="e">
        <f t="shared" si="66"/>
        <v>#REF!</v>
      </c>
      <c r="H375" s="6" t="e">
        <f t="shared" si="65"/>
        <v>#REF!</v>
      </c>
      <c r="I375"/>
      <c r="J375"/>
      <c r="K375"/>
      <c r="L375"/>
      <c r="M375"/>
      <c r="N375"/>
      <c r="O375"/>
    </row>
    <row r="376" spans="2:15" s="1" customFormat="1" ht="14.7" customHeight="1" x14ac:dyDescent="0.3">
      <c r="B376" s="96" t="s">
        <v>234</v>
      </c>
      <c r="C376" s="97"/>
      <c r="D376" s="97"/>
      <c r="E376" s="97"/>
      <c r="F376" s="7" t="e">
        <f>-#REF!+#REF!</f>
        <v>#REF!</v>
      </c>
      <c r="G376" s="7" t="e">
        <f>#REF!-#REF!</f>
        <v>#REF!</v>
      </c>
      <c r="H376" s="6" t="e">
        <f t="shared" si="65"/>
        <v>#REF!</v>
      </c>
      <c r="I376"/>
      <c r="J376"/>
      <c r="K376"/>
      <c r="L376"/>
      <c r="M376"/>
      <c r="N376"/>
      <c r="O376"/>
    </row>
    <row r="377" spans="2:15" s="1" customFormat="1" ht="14.7" customHeight="1" x14ac:dyDescent="0.3">
      <c r="B377" s="96" t="s">
        <v>235</v>
      </c>
      <c r="C377" s="97"/>
      <c r="D377" s="97"/>
      <c r="E377" s="97"/>
      <c r="F377" s="7" t="e">
        <f>-#REF!+#REF!</f>
        <v>#REF!</v>
      </c>
      <c r="G377" s="7" t="e">
        <f>#REF!-#REF!</f>
        <v>#REF!</v>
      </c>
      <c r="H377" s="6" t="e">
        <f t="shared" si="65"/>
        <v>#REF!</v>
      </c>
      <c r="I377"/>
      <c r="J377"/>
      <c r="K377"/>
      <c r="L377"/>
      <c r="M377"/>
      <c r="N377"/>
      <c r="O377"/>
    </row>
    <row r="378" spans="2:15" s="1" customFormat="1" ht="14.7" customHeight="1" x14ac:dyDescent="0.3">
      <c r="B378" s="96" t="s">
        <v>231</v>
      </c>
      <c r="C378" s="97"/>
      <c r="D378" s="97"/>
      <c r="E378" s="97"/>
      <c r="F378" s="6" t="e">
        <f t="shared" ref="F378:G378" si="67">F379+F380</f>
        <v>#REF!</v>
      </c>
      <c r="G378" s="6" t="e">
        <f t="shared" si="67"/>
        <v>#REF!</v>
      </c>
      <c r="H378" s="6" t="e">
        <f t="shared" si="65"/>
        <v>#REF!</v>
      </c>
      <c r="I378"/>
      <c r="J378"/>
      <c r="K378"/>
      <c r="L378"/>
      <c r="M378"/>
      <c r="N378"/>
      <c r="O378"/>
    </row>
    <row r="379" spans="2:15" s="1" customFormat="1" ht="14.7" customHeight="1" x14ac:dyDescent="0.3">
      <c r="B379" s="96" t="s">
        <v>234</v>
      </c>
      <c r="C379" s="97"/>
      <c r="D379" s="97"/>
      <c r="E379" s="97"/>
      <c r="F379" s="7" t="e">
        <f>-#REF!+#REF!</f>
        <v>#REF!</v>
      </c>
      <c r="G379" s="7" t="e">
        <f>#REF!-#REF!</f>
        <v>#REF!</v>
      </c>
      <c r="H379" s="6" t="e">
        <f t="shared" si="65"/>
        <v>#REF!</v>
      </c>
      <c r="I379"/>
      <c r="J379"/>
      <c r="K379"/>
      <c r="L379"/>
      <c r="M379"/>
      <c r="N379"/>
      <c r="O379"/>
    </row>
    <row r="380" spans="2:15" s="1" customFormat="1" ht="14.7" customHeight="1" x14ac:dyDescent="0.3">
      <c r="B380" s="96" t="s">
        <v>235</v>
      </c>
      <c r="C380" s="97"/>
      <c r="D380" s="97"/>
      <c r="E380" s="97"/>
      <c r="F380" s="7" t="e">
        <f>-#REF!+#REF!</f>
        <v>#REF!</v>
      </c>
      <c r="G380" s="7" t="e">
        <f>#REF!-#REF!</f>
        <v>#REF!</v>
      </c>
      <c r="H380" s="6" t="e">
        <f t="shared" si="65"/>
        <v>#REF!</v>
      </c>
      <c r="I380"/>
      <c r="J380"/>
      <c r="K380"/>
      <c r="L380"/>
      <c r="M380"/>
      <c r="N380"/>
      <c r="O380"/>
    </row>
    <row r="381" spans="2:15" s="1" customFormat="1" ht="14.7" customHeight="1" x14ac:dyDescent="0.3">
      <c r="B381" s="96" t="s">
        <v>232</v>
      </c>
      <c r="C381" s="97"/>
      <c r="D381" s="97"/>
      <c r="E381" s="97"/>
      <c r="F381" s="6" t="e">
        <f t="shared" ref="F381:G381" si="68">F382+F383</f>
        <v>#REF!</v>
      </c>
      <c r="G381" s="6" t="e">
        <f t="shared" si="68"/>
        <v>#REF!</v>
      </c>
      <c r="H381" s="6" t="e">
        <f t="shared" si="65"/>
        <v>#REF!</v>
      </c>
      <c r="I381"/>
      <c r="J381"/>
      <c r="K381"/>
      <c r="L381"/>
      <c r="M381"/>
      <c r="N381"/>
      <c r="O381"/>
    </row>
    <row r="382" spans="2:15" s="1" customFormat="1" ht="14.7" customHeight="1" x14ac:dyDescent="0.3">
      <c r="B382" s="96" t="s">
        <v>234</v>
      </c>
      <c r="C382" s="97"/>
      <c r="D382" s="97"/>
      <c r="E382" s="97"/>
      <c r="F382" s="7" t="e">
        <f>-#REF!+#REF!</f>
        <v>#REF!</v>
      </c>
      <c r="G382" s="7" t="e">
        <f>#REF!-#REF!</f>
        <v>#REF!</v>
      </c>
      <c r="H382" s="6" t="e">
        <f t="shared" si="65"/>
        <v>#REF!</v>
      </c>
      <c r="I382"/>
      <c r="J382"/>
      <c r="K382"/>
      <c r="L382"/>
      <c r="M382"/>
      <c r="N382"/>
      <c r="O382"/>
    </row>
    <row r="383" spans="2:15" s="1" customFormat="1" ht="14.7" customHeight="1" x14ac:dyDescent="0.3">
      <c r="B383" s="96" t="s">
        <v>235</v>
      </c>
      <c r="C383" s="97"/>
      <c r="D383" s="97"/>
      <c r="E383" s="97"/>
      <c r="F383" s="7" t="e">
        <f>-#REF!+#REF!</f>
        <v>#REF!</v>
      </c>
      <c r="G383" s="7" t="e">
        <f>#REF!-#REF!</f>
        <v>#REF!</v>
      </c>
      <c r="H383" s="6" t="e">
        <f t="shared" si="65"/>
        <v>#REF!</v>
      </c>
      <c r="I383"/>
      <c r="J383"/>
      <c r="K383"/>
      <c r="L383"/>
      <c r="M383"/>
      <c r="N383"/>
      <c r="O383"/>
    </row>
    <row r="384" spans="2:15" s="1" customFormat="1" ht="14.7" customHeight="1" x14ac:dyDescent="0.3">
      <c r="B384" s="96" t="s">
        <v>233</v>
      </c>
      <c r="C384" s="97"/>
      <c r="D384" s="97"/>
      <c r="E384" s="97"/>
      <c r="F384" s="6" t="e">
        <f t="shared" ref="F384:G384" si="69">F385+F386</f>
        <v>#REF!</v>
      </c>
      <c r="G384" s="6" t="e">
        <f t="shared" si="69"/>
        <v>#REF!</v>
      </c>
      <c r="H384" s="6" t="e">
        <f t="shared" si="65"/>
        <v>#REF!</v>
      </c>
      <c r="I384"/>
      <c r="J384"/>
      <c r="K384"/>
      <c r="L384"/>
      <c r="M384"/>
      <c r="N384"/>
      <c r="O384"/>
    </row>
    <row r="385" spans="2:15" s="1" customFormat="1" ht="14.7" customHeight="1" x14ac:dyDescent="0.3">
      <c r="B385" s="96" t="s">
        <v>234</v>
      </c>
      <c r="C385" s="97"/>
      <c r="D385" s="97"/>
      <c r="E385" s="97"/>
      <c r="F385" s="7" t="e">
        <f>-#REF!+#REF!</f>
        <v>#REF!</v>
      </c>
      <c r="G385" s="7" t="e">
        <f>#REF!-#REF!</f>
        <v>#REF!</v>
      </c>
      <c r="H385" s="6" t="e">
        <f t="shared" si="65"/>
        <v>#REF!</v>
      </c>
      <c r="I385"/>
      <c r="J385"/>
      <c r="K385"/>
      <c r="L385"/>
      <c r="M385"/>
      <c r="N385"/>
      <c r="O385"/>
    </row>
    <row r="386" spans="2:15" s="1" customFormat="1" ht="14.7" customHeight="1" x14ac:dyDescent="0.3">
      <c r="B386" s="96" t="s">
        <v>235</v>
      </c>
      <c r="C386" s="97"/>
      <c r="D386" s="97"/>
      <c r="E386" s="97"/>
      <c r="F386" s="7" t="e">
        <f>-#REF!+#REF!</f>
        <v>#REF!</v>
      </c>
      <c r="G386" s="7" t="e">
        <f>#REF!-#REF!</f>
        <v>#REF!</v>
      </c>
      <c r="H386" s="6" t="e">
        <f t="shared" si="65"/>
        <v>#REF!</v>
      </c>
      <c r="I386"/>
      <c r="J386"/>
      <c r="K386"/>
      <c r="L386"/>
      <c r="M386"/>
      <c r="N386"/>
      <c r="O386"/>
    </row>
    <row r="387" spans="2:15" s="1" customFormat="1" ht="14.7" customHeight="1" x14ac:dyDescent="0.3">
      <c r="B387" s="100" t="s">
        <v>261</v>
      </c>
      <c r="C387" s="101"/>
      <c r="D387" s="101"/>
      <c r="E387" s="101"/>
      <c r="F387" s="6" t="e">
        <f>IF(H387&gt;0,H387,0)</f>
        <v>#REF!</v>
      </c>
      <c r="G387" s="6" t="e">
        <f>IF(H387&lt;0,-H387,0)</f>
        <v>#REF!</v>
      </c>
      <c r="H387" s="6" t="e">
        <f>H389+H190-H178-H16</f>
        <v>#REF!</v>
      </c>
      <c r="I387"/>
      <c r="J387" s="11"/>
      <c r="K387" s="11"/>
      <c r="L387"/>
      <c r="M387" s="11"/>
      <c r="N387"/>
    </row>
    <row r="388" spans="2:15" s="1" customFormat="1" ht="14.7" customHeight="1" x14ac:dyDescent="0.3">
      <c r="B388" s="100" t="s">
        <v>262</v>
      </c>
      <c r="C388" s="101"/>
      <c r="D388" s="101"/>
      <c r="E388" s="101"/>
      <c r="F388" s="17"/>
      <c r="G388" s="17"/>
      <c r="H388" s="6" t="e">
        <f>-H389</f>
        <v>#REF!</v>
      </c>
      <c r="I388"/>
      <c r="J388"/>
      <c r="K388"/>
      <c r="L388"/>
      <c r="M388"/>
      <c r="N388"/>
    </row>
    <row r="389" spans="2:15" s="1" customFormat="1" ht="14.7" customHeight="1" x14ac:dyDescent="0.3">
      <c r="B389" s="100" t="s">
        <v>263</v>
      </c>
      <c r="C389" s="101"/>
      <c r="D389" s="101"/>
      <c r="E389" s="101"/>
      <c r="F389" s="6" t="e">
        <f>F390+F421</f>
        <v>#REF!</v>
      </c>
      <c r="G389" s="6" t="e">
        <f>G390+G421</f>
        <v>#REF!</v>
      </c>
      <c r="H389" s="6" t="e">
        <f>F389-G389</f>
        <v>#REF!</v>
      </c>
      <c r="I389"/>
      <c r="J389"/>
      <c r="K389"/>
      <c r="L389"/>
      <c r="M389"/>
      <c r="N389"/>
    </row>
    <row r="390" spans="2:15" s="1" customFormat="1" ht="14.7" customHeight="1" x14ac:dyDescent="0.3">
      <c r="B390" s="100" t="s">
        <v>264</v>
      </c>
      <c r="C390" s="101"/>
      <c r="D390" s="101"/>
      <c r="E390" s="101"/>
      <c r="F390" s="6" t="e">
        <f t="shared" ref="F390:G390" si="70">F391+F408</f>
        <v>#REF!</v>
      </c>
      <c r="G390" s="6" t="e">
        <f t="shared" si="70"/>
        <v>#REF!</v>
      </c>
      <c r="H390" s="6" t="e">
        <f>F390-G390</f>
        <v>#REF!</v>
      </c>
      <c r="I390"/>
      <c r="J390"/>
      <c r="K390"/>
      <c r="L390"/>
      <c r="M390"/>
      <c r="N390"/>
    </row>
    <row r="391" spans="2:15" s="1" customFormat="1" ht="14.7" customHeight="1" x14ac:dyDescent="0.3">
      <c r="B391" s="100" t="s">
        <v>265</v>
      </c>
      <c r="C391" s="101"/>
      <c r="D391" s="101"/>
      <c r="E391" s="101"/>
      <c r="F391" s="6" t="e">
        <f t="shared" ref="F391:G391" si="71">F392+F395+F396+F397</f>
        <v>#REF!</v>
      </c>
      <c r="G391" s="6">
        <f t="shared" si="71"/>
        <v>0</v>
      </c>
      <c r="H391" s="6" t="e">
        <f t="shared" si="65"/>
        <v>#REF!</v>
      </c>
      <c r="I391"/>
      <c r="J391"/>
      <c r="K391"/>
      <c r="L391"/>
      <c r="M391"/>
      <c r="N391"/>
    </row>
    <row r="392" spans="2:15" s="1" customFormat="1" ht="14.7" customHeight="1" x14ac:dyDescent="0.3">
      <c r="B392" s="100" t="s">
        <v>266</v>
      </c>
      <c r="C392" s="101"/>
      <c r="D392" s="101"/>
      <c r="E392" s="101"/>
      <c r="F392" s="6" t="e">
        <f t="shared" ref="F392:G392" si="72">F393+F394</f>
        <v>#REF!</v>
      </c>
      <c r="G392" s="6">
        <f t="shared" si="72"/>
        <v>0</v>
      </c>
      <c r="H392" s="6" t="e">
        <f t="shared" si="65"/>
        <v>#REF!</v>
      </c>
      <c r="I392"/>
      <c r="J392"/>
      <c r="K392"/>
      <c r="L392"/>
      <c r="M392"/>
      <c r="N392"/>
    </row>
    <row r="393" spans="2:15" s="1" customFormat="1" ht="14.7" customHeight="1" x14ac:dyDescent="0.3">
      <c r="B393" s="119" t="s">
        <v>267</v>
      </c>
      <c r="C393" s="120"/>
      <c r="D393" s="120"/>
      <c r="E393" s="120"/>
      <c r="F393" s="7" t="e">
        <f>-#REF!+#REF!</f>
        <v>#REF!</v>
      </c>
      <c r="G393" s="7"/>
      <c r="H393" s="6" t="e">
        <f t="shared" si="65"/>
        <v>#REF!</v>
      </c>
      <c r="I393"/>
      <c r="J393"/>
      <c r="K393"/>
      <c r="L393"/>
      <c r="M393"/>
      <c r="N393"/>
    </row>
    <row r="394" spans="2:15" s="1" customFormat="1" ht="14.7" customHeight="1" x14ac:dyDescent="0.3">
      <c r="B394" s="119" t="s">
        <v>268</v>
      </c>
      <c r="C394" s="120"/>
      <c r="D394" s="120"/>
      <c r="E394" s="120"/>
      <c r="F394" s="7" t="e">
        <f>-#REF!+#REF!</f>
        <v>#REF!</v>
      </c>
      <c r="G394" s="7"/>
      <c r="H394" s="6" t="e">
        <f t="shared" si="65"/>
        <v>#REF!</v>
      </c>
      <c r="I394"/>
      <c r="J394"/>
      <c r="K394"/>
      <c r="L394"/>
      <c r="M394"/>
      <c r="N394"/>
    </row>
    <row r="395" spans="2:15" s="1" customFormat="1" ht="14.7" customHeight="1" x14ac:dyDescent="0.3">
      <c r="B395" s="100" t="s">
        <v>269</v>
      </c>
      <c r="C395" s="101"/>
      <c r="D395" s="101"/>
      <c r="E395" s="101"/>
      <c r="F395" s="7" t="e">
        <f>-#REF!+#REF!</f>
        <v>#REF!</v>
      </c>
      <c r="G395" s="7"/>
      <c r="H395" s="6" t="e">
        <f t="shared" si="65"/>
        <v>#REF!</v>
      </c>
      <c r="I395"/>
      <c r="J395"/>
      <c r="K395"/>
      <c r="L395"/>
      <c r="M395"/>
      <c r="N395"/>
    </row>
    <row r="396" spans="2:15" s="1" customFormat="1" ht="14.7" customHeight="1" x14ac:dyDescent="0.3">
      <c r="B396" s="100" t="s">
        <v>270</v>
      </c>
      <c r="C396" s="101"/>
      <c r="D396" s="101"/>
      <c r="E396" s="101"/>
      <c r="F396" s="7" t="e">
        <f>-#REF!+#REF!</f>
        <v>#REF!</v>
      </c>
      <c r="G396" s="7"/>
      <c r="H396" s="6" t="e">
        <f t="shared" si="65"/>
        <v>#REF!</v>
      </c>
      <c r="I396"/>
      <c r="J396"/>
      <c r="K396"/>
      <c r="L396"/>
      <c r="M396"/>
      <c r="N396"/>
    </row>
    <row r="397" spans="2:15" s="1" customFormat="1" ht="14.7" customHeight="1" x14ac:dyDescent="0.3">
      <c r="B397" s="100" t="s">
        <v>271</v>
      </c>
      <c r="C397" s="101"/>
      <c r="D397" s="101"/>
      <c r="E397" s="101"/>
      <c r="F397" s="6" t="e">
        <f t="shared" ref="F397:G397" si="73">F398+F402+F405+F406+F407</f>
        <v>#REF!</v>
      </c>
      <c r="G397" s="6">
        <f t="shared" si="73"/>
        <v>0</v>
      </c>
      <c r="H397" s="6" t="e">
        <f t="shared" si="65"/>
        <v>#REF!</v>
      </c>
      <c r="I397"/>
      <c r="J397"/>
      <c r="K397"/>
      <c r="L397"/>
      <c r="M397"/>
      <c r="N397"/>
    </row>
    <row r="398" spans="2:15" s="1" customFormat="1" ht="14.7" customHeight="1" x14ac:dyDescent="0.3">
      <c r="B398" s="100" t="s">
        <v>272</v>
      </c>
      <c r="C398" s="101"/>
      <c r="D398" s="101"/>
      <c r="E398" s="101"/>
      <c r="F398" s="6" t="e">
        <f t="shared" ref="F398:G398" si="74">F399+F401</f>
        <v>#REF!</v>
      </c>
      <c r="G398" s="6">
        <f t="shared" si="74"/>
        <v>0</v>
      </c>
      <c r="H398" s="6" t="e">
        <f t="shared" si="65"/>
        <v>#REF!</v>
      </c>
      <c r="I398"/>
      <c r="J398"/>
      <c r="K398"/>
      <c r="L398"/>
      <c r="M398"/>
      <c r="N398"/>
    </row>
    <row r="399" spans="2:15" s="1" customFormat="1" ht="14.7" customHeight="1" x14ac:dyDescent="0.3">
      <c r="B399" s="119" t="s">
        <v>273</v>
      </c>
      <c r="C399" s="120"/>
      <c r="D399" s="120"/>
      <c r="E399" s="120"/>
      <c r="F399" s="7" t="e">
        <f>-#REF!+#REF!</f>
        <v>#REF!</v>
      </c>
      <c r="G399" s="7"/>
      <c r="H399" s="6" t="e">
        <f t="shared" si="65"/>
        <v>#REF!</v>
      </c>
      <c r="I399"/>
      <c r="J399"/>
      <c r="K399"/>
      <c r="L399"/>
      <c r="M399"/>
      <c r="N399"/>
    </row>
    <row r="400" spans="2:15" s="1" customFormat="1" ht="14.7" customHeight="1" x14ac:dyDescent="0.3">
      <c r="B400" s="96" t="s">
        <v>274</v>
      </c>
      <c r="C400" s="97"/>
      <c r="D400" s="97"/>
      <c r="E400" s="97"/>
      <c r="F400" s="7" t="e">
        <f>-#REF!+#REF!</f>
        <v>#REF!</v>
      </c>
      <c r="G400" s="7"/>
      <c r="H400" s="6" t="e">
        <f t="shared" si="65"/>
        <v>#REF!</v>
      </c>
      <c r="I400"/>
      <c r="J400"/>
      <c r="K400"/>
      <c r="L400"/>
      <c r="M400"/>
      <c r="N400"/>
    </row>
    <row r="401" spans="2:14" s="1" customFormat="1" ht="14.7" customHeight="1" x14ac:dyDescent="0.3">
      <c r="B401" s="119" t="s">
        <v>275</v>
      </c>
      <c r="C401" s="120"/>
      <c r="D401" s="120"/>
      <c r="E401" s="120"/>
      <c r="F401" s="7" t="e">
        <f>-#REF!+#REF!</f>
        <v>#REF!</v>
      </c>
      <c r="G401" s="7"/>
      <c r="H401" s="6" t="e">
        <f t="shared" si="65"/>
        <v>#REF!</v>
      </c>
      <c r="I401"/>
      <c r="J401"/>
      <c r="K401"/>
      <c r="L401"/>
      <c r="M401"/>
      <c r="N401"/>
    </row>
    <row r="402" spans="2:14" s="1" customFormat="1" ht="14.7" customHeight="1" x14ac:dyDescent="0.3">
      <c r="B402" s="100" t="s">
        <v>276</v>
      </c>
      <c r="C402" s="101"/>
      <c r="D402" s="101"/>
      <c r="E402" s="101"/>
      <c r="F402" s="6" t="e">
        <f t="shared" ref="F402:G402" si="75">F403+F404</f>
        <v>#REF!</v>
      </c>
      <c r="G402" s="6">
        <f t="shared" si="75"/>
        <v>0</v>
      </c>
      <c r="H402" s="6" t="e">
        <f t="shared" si="65"/>
        <v>#REF!</v>
      </c>
      <c r="I402"/>
      <c r="J402"/>
      <c r="K402"/>
      <c r="L402"/>
      <c r="M402"/>
      <c r="N402"/>
    </row>
    <row r="403" spans="2:14" s="1" customFormat="1" ht="14.7" customHeight="1" x14ac:dyDescent="0.3">
      <c r="B403" s="96" t="s">
        <v>234</v>
      </c>
      <c r="C403" s="97"/>
      <c r="D403" s="97"/>
      <c r="E403" s="97"/>
      <c r="F403" s="7" t="e">
        <f>-#REF!+#REF!</f>
        <v>#REF!</v>
      </c>
      <c r="G403" s="7"/>
      <c r="H403" s="6" t="e">
        <f t="shared" si="65"/>
        <v>#REF!</v>
      </c>
      <c r="I403"/>
      <c r="J403"/>
      <c r="K403"/>
      <c r="L403"/>
      <c r="M403"/>
      <c r="N403"/>
    </row>
    <row r="404" spans="2:14" s="1" customFormat="1" ht="14.7" customHeight="1" x14ac:dyDescent="0.3">
      <c r="B404" s="96" t="s">
        <v>235</v>
      </c>
      <c r="C404" s="97"/>
      <c r="D404" s="97"/>
      <c r="E404" s="97"/>
      <c r="F404" s="7" t="e">
        <f>-#REF!+#REF!</f>
        <v>#REF!</v>
      </c>
      <c r="G404" s="7"/>
      <c r="H404" s="6" t="e">
        <f t="shared" si="65"/>
        <v>#REF!</v>
      </c>
      <c r="I404"/>
      <c r="J404"/>
      <c r="K404"/>
      <c r="L404"/>
      <c r="M404"/>
      <c r="N404"/>
    </row>
    <row r="405" spans="2:14" s="1" customFormat="1" ht="14.7" customHeight="1" x14ac:dyDescent="0.3">
      <c r="B405" s="100" t="s">
        <v>277</v>
      </c>
      <c r="C405" s="101"/>
      <c r="D405" s="101"/>
      <c r="E405" s="101"/>
      <c r="F405" s="7" t="e">
        <f>-#REF!+#REF!</f>
        <v>#REF!</v>
      </c>
      <c r="G405" s="7"/>
      <c r="H405" s="6" t="e">
        <f t="shared" si="65"/>
        <v>#REF!</v>
      </c>
      <c r="I405"/>
      <c r="J405"/>
      <c r="K405"/>
      <c r="L405"/>
      <c r="M405"/>
      <c r="N405"/>
    </row>
    <row r="406" spans="2:14" s="1" customFormat="1" ht="14.7" customHeight="1" x14ac:dyDescent="0.3">
      <c r="B406" s="100" t="s">
        <v>278</v>
      </c>
      <c r="C406" s="101"/>
      <c r="D406" s="101"/>
      <c r="E406" s="101"/>
      <c r="F406" s="7" t="e">
        <f>-#REF!+#REF!</f>
        <v>#REF!</v>
      </c>
      <c r="G406" s="7"/>
      <c r="H406" s="6" t="e">
        <f t="shared" si="65"/>
        <v>#REF!</v>
      </c>
      <c r="I406"/>
      <c r="J406"/>
      <c r="K406"/>
      <c r="L406"/>
      <c r="M406"/>
      <c r="N406"/>
    </row>
    <row r="407" spans="2:14" s="1" customFormat="1" ht="14.7" customHeight="1" x14ac:dyDescent="0.3">
      <c r="B407" s="100" t="s">
        <v>279</v>
      </c>
      <c r="C407" s="101"/>
      <c r="D407" s="101"/>
      <c r="E407" s="101"/>
      <c r="F407" s="7" t="e">
        <f>-#REF!+#REF!</f>
        <v>#REF!</v>
      </c>
      <c r="G407" s="7"/>
      <c r="H407" s="6" t="e">
        <f t="shared" si="65"/>
        <v>#REF!</v>
      </c>
      <c r="I407"/>
      <c r="J407"/>
      <c r="K407"/>
      <c r="L407"/>
      <c r="M407"/>
      <c r="N407"/>
    </row>
    <row r="408" spans="2:14" s="1" customFormat="1" ht="14.7" customHeight="1" x14ac:dyDescent="0.3">
      <c r="B408" s="100" t="s">
        <v>280</v>
      </c>
      <c r="C408" s="101"/>
      <c r="D408" s="101"/>
      <c r="E408" s="101"/>
      <c r="F408" s="6">
        <f t="shared" ref="F408:G408" si="76">F409+F410+F411</f>
        <v>0</v>
      </c>
      <c r="G408" s="6" t="e">
        <f t="shared" si="76"/>
        <v>#REF!</v>
      </c>
      <c r="H408" s="6" t="e">
        <f t="shared" si="65"/>
        <v>#REF!</v>
      </c>
      <c r="I408"/>
      <c r="J408"/>
      <c r="K408"/>
      <c r="L408"/>
      <c r="M408"/>
      <c r="N408"/>
    </row>
    <row r="409" spans="2:14" s="1" customFormat="1" ht="14.7" customHeight="1" x14ac:dyDescent="0.3">
      <c r="B409" s="96" t="s">
        <v>281</v>
      </c>
      <c r="C409" s="97"/>
      <c r="D409" s="97"/>
      <c r="E409" s="97"/>
      <c r="F409" s="7"/>
      <c r="G409" s="7" t="e">
        <f>#REF!-#REF!</f>
        <v>#REF!</v>
      </c>
      <c r="H409" s="6" t="e">
        <f t="shared" si="65"/>
        <v>#REF!</v>
      </c>
      <c r="I409"/>
      <c r="J409"/>
      <c r="K409"/>
      <c r="L409"/>
      <c r="M409"/>
      <c r="N409"/>
    </row>
    <row r="410" spans="2:14" s="1" customFormat="1" ht="14.7" customHeight="1" x14ac:dyDescent="0.3">
      <c r="B410" s="96" t="s">
        <v>282</v>
      </c>
      <c r="C410" s="97"/>
      <c r="D410" s="97"/>
      <c r="E410" s="97"/>
      <c r="F410" s="7"/>
      <c r="G410" s="7" t="e">
        <f>#REF!-#REF!</f>
        <v>#REF!</v>
      </c>
      <c r="H410" s="6" t="e">
        <f t="shared" si="65"/>
        <v>#REF!</v>
      </c>
      <c r="I410"/>
      <c r="J410"/>
      <c r="K410"/>
      <c r="L410"/>
      <c r="M410"/>
      <c r="N410"/>
    </row>
    <row r="411" spans="2:14" s="1" customFormat="1" ht="14.7" customHeight="1" x14ac:dyDescent="0.3">
      <c r="B411" s="96" t="s">
        <v>283</v>
      </c>
      <c r="C411" s="97"/>
      <c r="D411" s="97"/>
      <c r="E411" s="97"/>
      <c r="F411" s="6">
        <f t="shared" ref="F411:G411" si="77">F412+F416+F419+F420</f>
        <v>0</v>
      </c>
      <c r="G411" s="6" t="e">
        <f t="shared" si="77"/>
        <v>#REF!</v>
      </c>
      <c r="H411" s="6" t="e">
        <f t="shared" si="65"/>
        <v>#REF!</v>
      </c>
      <c r="I411"/>
      <c r="J411"/>
      <c r="K411"/>
      <c r="L411"/>
      <c r="M411"/>
      <c r="N411"/>
    </row>
    <row r="412" spans="2:14" s="1" customFormat="1" ht="14.7" customHeight="1" x14ac:dyDescent="0.3">
      <c r="B412" s="106" t="s">
        <v>284</v>
      </c>
      <c r="C412" s="107"/>
      <c r="D412" s="107"/>
      <c r="E412" s="107"/>
      <c r="F412" s="6">
        <f t="shared" ref="F412:G412" si="78">F413+F415</f>
        <v>0</v>
      </c>
      <c r="G412" s="6" t="e">
        <f t="shared" si="78"/>
        <v>#REF!</v>
      </c>
      <c r="H412" s="6" t="e">
        <f t="shared" si="65"/>
        <v>#REF!</v>
      </c>
      <c r="I412"/>
      <c r="J412"/>
      <c r="K412"/>
      <c r="L412"/>
      <c r="M412"/>
      <c r="N412"/>
    </row>
    <row r="413" spans="2:14" s="1" customFormat="1" ht="14.7" customHeight="1" x14ac:dyDescent="0.3">
      <c r="B413" s="102" t="s">
        <v>285</v>
      </c>
      <c r="C413" s="103"/>
      <c r="D413" s="103"/>
      <c r="E413" s="103"/>
      <c r="F413" s="7"/>
      <c r="G413" s="7" t="e">
        <f>#REF!-#REF!</f>
        <v>#REF!</v>
      </c>
      <c r="H413" s="6" t="e">
        <f t="shared" si="65"/>
        <v>#REF!</v>
      </c>
      <c r="I413"/>
      <c r="J413"/>
      <c r="K413"/>
      <c r="L413"/>
      <c r="M413"/>
      <c r="N413"/>
    </row>
    <row r="414" spans="2:14" s="1" customFormat="1" ht="14.7" customHeight="1" x14ac:dyDescent="0.3">
      <c r="B414" s="117" t="s">
        <v>286</v>
      </c>
      <c r="C414" s="118"/>
      <c r="D414" s="118"/>
      <c r="E414" s="118"/>
      <c r="F414" s="7"/>
      <c r="G414" s="7" t="e">
        <f>#REF!-#REF!</f>
        <v>#REF!</v>
      </c>
      <c r="H414" s="6" t="e">
        <f t="shared" si="65"/>
        <v>#REF!</v>
      </c>
      <c r="I414"/>
      <c r="J414"/>
      <c r="K414"/>
      <c r="L414"/>
      <c r="M414"/>
      <c r="N414"/>
    </row>
    <row r="415" spans="2:14" s="1" customFormat="1" ht="14.7" customHeight="1" x14ac:dyDescent="0.3">
      <c r="B415" s="106" t="s">
        <v>287</v>
      </c>
      <c r="C415" s="107"/>
      <c r="D415" s="107"/>
      <c r="E415" s="107"/>
      <c r="F415" s="7"/>
      <c r="G415" s="7" t="e">
        <f>#REF!-#REF!</f>
        <v>#REF!</v>
      </c>
      <c r="H415" s="6" t="e">
        <f t="shared" si="65"/>
        <v>#REF!</v>
      </c>
      <c r="I415"/>
      <c r="J415"/>
      <c r="K415"/>
      <c r="L415"/>
      <c r="M415"/>
      <c r="N415"/>
    </row>
    <row r="416" spans="2:14" s="1" customFormat="1" ht="14.7" customHeight="1" x14ac:dyDescent="0.3">
      <c r="B416" s="106" t="s">
        <v>288</v>
      </c>
      <c r="C416" s="107"/>
      <c r="D416" s="107"/>
      <c r="E416" s="107"/>
      <c r="F416" s="6">
        <f t="shared" ref="F416:G416" si="79">F417+F418</f>
        <v>0</v>
      </c>
      <c r="G416" s="6" t="e">
        <f t="shared" si="79"/>
        <v>#REF!</v>
      </c>
      <c r="H416" s="6" t="e">
        <f t="shared" si="65"/>
        <v>#REF!</v>
      </c>
      <c r="I416"/>
      <c r="J416"/>
      <c r="K416"/>
      <c r="L416"/>
      <c r="M416"/>
      <c r="N416"/>
    </row>
    <row r="417" spans="2:14" s="1" customFormat="1" ht="14.7" customHeight="1" x14ac:dyDescent="0.3">
      <c r="B417" s="102" t="s">
        <v>234</v>
      </c>
      <c r="C417" s="103"/>
      <c r="D417" s="103"/>
      <c r="E417" s="103"/>
      <c r="F417" s="7"/>
      <c r="G417" s="7" t="e">
        <f>#REF!-#REF!</f>
        <v>#REF!</v>
      </c>
      <c r="H417" s="6" t="e">
        <f t="shared" si="65"/>
        <v>#REF!</v>
      </c>
      <c r="I417"/>
      <c r="J417"/>
      <c r="K417"/>
      <c r="L417"/>
      <c r="M417"/>
      <c r="N417"/>
    </row>
    <row r="418" spans="2:14" s="1" customFormat="1" ht="14.7" customHeight="1" x14ac:dyDescent="0.3">
      <c r="B418" s="102" t="s">
        <v>235</v>
      </c>
      <c r="C418" s="103"/>
      <c r="D418" s="103"/>
      <c r="E418" s="103"/>
      <c r="F418" s="7"/>
      <c r="G418" s="7" t="e">
        <f>#REF!-#REF!</f>
        <v>#REF!</v>
      </c>
      <c r="H418" s="6" t="e">
        <f t="shared" si="65"/>
        <v>#REF!</v>
      </c>
      <c r="I418"/>
      <c r="J418"/>
      <c r="K418"/>
      <c r="L418"/>
      <c r="M418"/>
      <c r="N418"/>
    </row>
    <row r="419" spans="2:14" s="1" customFormat="1" ht="14.7" customHeight="1" x14ac:dyDescent="0.3">
      <c r="B419" s="106" t="s">
        <v>278</v>
      </c>
      <c r="C419" s="107"/>
      <c r="D419" s="107"/>
      <c r="E419" s="107"/>
      <c r="F419" s="7"/>
      <c r="G419" s="7" t="e">
        <f>#REF!-#REF!</f>
        <v>#REF!</v>
      </c>
      <c r="H419" s="6" t="e">
        <f t="shared" si="65"/>
        <v>#REF!</v>
      </c>
      <c r="I419"/>
      <c r="J419"/>
      <c r="K419"/>
      <c r="L419"/>
      <c r="M419"/>
      <c r="N419"/>
    </row>
    <row r="420" spans="2:14" s="1" customFormat="1" ht="14.7" customHeight="1" x14ac:dyDescent="0.3">
      <c r="B420" s="106" t="s">
        <v>289</v>
      </c>
      <c r="C420" s="107"/>
      <c r="D420" s="107"/>
      <c r="E420" s="107"/>
      <c r="F420" s="7"/>
      <c r="G420" s="7" t="e">
        <f>#REF!-#REF!</f>
        <v>#REF!</v>
      </c>
      <c r="H420" s="6" t="e">
        <f t="shared" si="65"/>
        <v>#REF!</v>
      </c>
      <c r="I420"/>
      <c r="J420"/>
      <c r="K420"/>
      <c r="L420"/>
      <c r="M420"/>
      <c r="N420"/>
    </row>
    <row r="421" spans="2:14" s="1" customFormat="1" ht="14.7" customHeight="1" x14ac:dyDescent="0.3">
      <c r="B421" s="100" t="s">
        <v>290</v>
      </c>
      <c r="C421" s="101"/>
      <c r="D421" s="101"/>
      <c r="E421" s="101"/>
      <c r="F421" s="6"/>
      <c r="G421" s="7" t="e">
        <f>G422+G426+G430+G433+G434+G437+G440+G443</f>
        <v>#REF!</v>
      </c>
      <c r="H421" s="6" t="e">
        <f t="shared" si="65"/>
        <v>#REF!</v>
      </c>
      <c r="I421"/>
      <c r="J421"/>
      <c r="K421"/>
      <c r="L421"/>
      <c r="M421"/>
      <c r="N421"/>
    </row>
    <row r="422" spans="2:14" s="1" customFormat="1" ht="14.7" customHeight="1" x14ac:dyDescent="0.3">
      <c r="B422" s="113" t="s">
        <v>291</v>
      </c>
      <c r="C422" s="114"/>
      <c r="D422" s="114"/>
      <c r="E422" s="114"/>
      <c r="F422" s="6"/>
      <c r="G422" s="6" t="e">
        <f>G423+G424+G425</f>
        <v>#REF!</v>
      </c>
      <c r="H422" s="6" t="e">
        <f t="shared" si="65"/>
        <v>#REF!</v>
      </c>
      <c r="I422"/>
      <c r="J422"/>
      <c r="K422"/>
      <c r="L422"/>
      <c r="M422"/>
      <c r="N422"/>
    </row>
    <row r="423" spans="2:14" s="1" customFormat="1" ht="14.7" customHeight="1" x14ac:dyDescent="0.3">
      <c r="B423" s="106" t="s">
        <v>292</v>
      </c>
      <c r="C423" s="107"/>
      <c r="D423" s="107"/>
      <c r="E423" s="107"/>
      <c r="F423" s="6"/>
      <c r="G423" s="7" t="e">
        <f>#REF!</f>
        <v>#REF!</v>
      </c>
      <c r="H423" s="6" t="e">
        <f t="shared" si="65"/>
        <v>#REF!</v>
      </c>
      <c r="I423"/>
      <c r="J423"/>
      <c r="K423"/>
      <c r="L423"/>
      <c r="M423"/>
      <c r="N423"/>
    </row>
    <row r="424" spans="2:14" s="1" customFormat="1" ht="14.7" customHeight="1" x14ac:dyDescent="0.3">
      <c r="B424" s="106" t="s">
        <v>293</v>
      </c>
      <c r="C424" s="107"/>
      <c r="D424" s="107"/>
      <c r="E424" s="107"/>
      <c r="F424" s="6"/>
      <c r="G424" s="7" t="e">
        <f>#REF!</f>
        <v>#REF!</v>
      </c>
      <c r="H424" s="6" t="e">
        <f t="shared" si="65"/>
        <v>#REF!</v>
      </c>
      <c r="I424"/>
      <c r="J424"/>
      <c r="K424"/>
      <c r="L424"/>
      <c r="M424"/>
      <c r="N424"/>
    </row>
    <row r="425" spans="2:14" s="1" customFormat="1" ht="14.7" customHeight="1" x14ac:dyDescent="0.3">
      <c r="B425" s="106" t="s">
        <v>313</v>
      </c>
      <c r="C425" s="107"/>
      <c r="D425" s="107"/>
      <c r="E425" s="107"/>
      <c r="F425" s="6"/>
      <c r="G425" s="7" t="e">
        <f>#REF!</f>
        <v>#REF!</v>
      </c>
      <c r="H425" s="6" t="e">
        <f t="shared" si="65"/>
        <v>#REF!</v>
      </c>
      <c r="I425"/>
      <c r="J425"/>
      <c r="K425"/>
      <c r="L425"/>
      <c r="M425"/>
      <c r="N425"/>
    </row>
    <row r="426" spans="2:14" s="1" customFormat="1" ht="14.7" customHeight="1" x14ac:dyDescent="0.3">
      <c r="B426" s="113" t="s">
        <v>294</v>
      </c>
      <c r="C426" s="114"/>
      <c r="D426" s="114"/>
      <c r="E426" s="114"/>
      <c r="F426" s="6"/>
      <c r="G426" s="6" t="e">
        <f>G427+G428</f>
        <v>#REF!</v>
      </c>
      <c r="H426" s="6" t="e">
        <f t="shared" si="65"/>
        <v>#REF!</v>
      </c>
      <c r="I426"/>
      <c r="J426"/>
      <c r="K426"/>
      <c r="L426"/>
      <c r="M426"/>
      <c r="N426"/>
    </row>
    <row r="427" spans="2:14" s="1" customFormat="1" ht="14.7" customHeight="1" x14ac:dyDescent="0.3">
      <c r="B427" s="106" t="s">
        <v>314</v>
      </c>
      <c r="C427" s="107"/>
      <c r="D427" s="107"/>
      <c r="E427" s="107"/>
      <c r="F427" s="6"/>
      <c r="G427" s="7" t="e">
        <f>#REF!</f>
        <v>#REF!</v>
      </c>
      <c r="H427" s="6" t="e">
        <f t="shared" si="65"/>
        <v>#REF!</v>
      </c>
      <c r="I427"/>
      <c r="J427"/>
      <c r="K427"/>
      <c r="L427"/>
      <c r="M427"/>
      <c r="N427"/>
    </row>
    <row r="428" spans="2:14" s="1" customFormat="1" ht="14.7" customHeight="1" x14ac:dyDescent="0.3">
      <c r="B428" s="106" t="s">
        <v>66</v>
      </c>
      <c r="C428" s="107"/>
      <c r="D428" s="107"/>
      <c r="E428" s="107"/>
      <c r="F428" s="6"/>
      <c r="G428" s="7"/>
      <c r="H428" s="6">
        <f t="shared" si="65"/>
        <v>0</v>
      </c>
      <c r="I428"/>
      <c r="J428"/>
      <c r="K428"/>
      <c r="L428"/>
      <c r="M428"/>
      <c r="N428"/>
    </row>
    <row r="429" spans="2:14" s="1" customFormat="1" ht="14.7" customHeight="1" x14ac:dyDescent="0.3">
      <c r="B429" s="113" t="s">
        <v>295</v>
      </c>
      <c r="C429" s="114"/>
      <c r="D429" s="114"/>
      <c r="E429" s="114"/>
      <c r="F429" s="6"/>
      <c r="G429" s="7" t="e">
        <f>#REF!</f>
        <v>#REF!</v>
      </c>
      <c r="H429" s="6" t="e">
        <f t="shared" si="65"/>
        <v>#REF!</v>
      </c>
      <c r="I429"/>
      <c r="J429"/>
      <c r="K429"/>
      <c r="L429"/>
      <c r="M429"/>
      <c r="N429"/>
    </row>
    <row r="430" spans="2:14" s="1" customFormat="1" ht="14.7" customHeight="1" x14ac:dyDescent="0.3">
      <c r="B430" s="113" t="s">
        <v>315</v>
      </c>
      <c r="C430" s="114"/>
      <c r="D430" s="114"/>
      <c r="E430" s="114"/>
      <c r="F430" s="6"/>
      <c r="G430" s="6" t="e">
        <f>G431+G432</f>
        <v>#REF!</v>
      </c>
      <c r="H430" s="6" t="e">
        <f t="shared" si="65"/>
        <v>#REF!</v>
      </c>
      <c r="I430"/>
      <c r="J430"/>
      <c r="K430"/>
      <c r="L430"/>
      <c r="M430"/>
      <c r="N430"/>
    </row>
    <row r="431" spans="2:14" s="1" customFormat="1" ht="14.7" customHeight="1" x14ac:dyDescent="0.3">
      <c r="B431" s="122" t="s">
        <v>316</v>
      </c>
      <c r="C431" s="123"/>
      <c r="D431" s="123"/>
      <c r="E431" s="123"/>
      <c r="F431" s="6"/>
      <c r="G431" s="7"/>
      <c r="H431" s="6">
        <f t="shared" si="65"/>
        <v>0</v>
      </c>
      <c r="I431"/>
      <c r="J431"/>
      <c r="K431"/>
      <c r="L431"/>
      <c r="M431"/>
      <c r="N431"/>
    </row>
    <row r="432" spans="2:14" s="1" customFormat="1" ht="14.7" customHeight="1" x14ac:dyDescent="0.3">
      <c r="B432" s="122" t="s">
        <v>317</v>
      </c>
      <c r="C432" s="123"/>
      <c r="D432" s="123"/>
      <c r="E432" s="123"/>
      <c r="F432" s="6"/>
      <c r="G432" s="7" t="e">
        <f>#REF!</f>
        <v>#REF!</v>
      </c>
      <c r="H432" s="6" t="e">
        <f t="shared" si="65"/>
        <v>#REF!</v>
      </c>
      <c r="I432"/>
      <c r="J432"/>
      <c r="K432"/>
      <c r="L432"/>
      <c r="M432"/>
      <c r="N432"/>
    </row>
    <row r="433" spans="2:15" s="1" customFormat="1" ht="14.7" customHeight="1" x14ac:dyDescent="0.3">
      <c r="B433" s="113" t="s">
        <v>318</v>
      </c>
      <c r="C433" s="114"/>
      <c r="D433" s="114"/>
      <c r="E433" s="114"/>
      <c r="F433" s="6"/>
      <c r="G433" s="6" t="e">
        <f>G434+G437+G440+G443</f>
        <v>#REF!</v>
      </c>
      <c r="H433" s="6" t="e">
        <f t="shared" si="65"/>
        <v>#REF!</v>
      </c>
      <c r="I433"/>
      <c r="J433"/>
      <c r="K433"/>
      <c r="L433"/>
      <c r="M433"/>
      <c r="N433"/>
    </row>
    <row r="434" spans="2:15" s="1" customFormat="1" ht="14.7" customHeight="1" x14ac:dyDescent="0.3">
      <c r="B434" s="113" t="s">
        <v>296</v>
      </c>
      <c r="C434" s="114"/>
      <c r="D434" s="114"/>
      <c r="E434" s="114"/>
      <c r="F434" s="6"/>
      <c r="G434" s="6" t="e">
        <f>G435+G436</f>
        <v>#REF!</v>
      </c>
      <c r="H434" s="6" t="e">
        <f t="shared" si="65"/>
        <v>#REF!</v>
      </c>
      <c r="I434"/>
      <c r="J434"/>
      <c r="K434"/>
      <c r="L434"/>
      <c r="M434"/>
      <c r="N434"/>
    </row>
    <row r="435" spans="2:15" s="1" customFormat="1" ht="14.7" customHeight="1" x14ac:dyDescent="0.3">
      <c r="B435" s="96" t="s">
        <v>319</v>
      </c>
      <c r="C435" s="97"/>
      <c r="D435" s="97"/>
      <c r="E435" s="97"/>
      <c r="F435" s="6"/>
      <c r="G435" s="7" t="e">
        <f>#REF!</f>
        <v>#REF!</v>
      </c>
      <c r="H435" s="6" t="e">
        <f t="shared" si="65"/>
        <v>#REF!</v>
      </c>
      <c r="I435"/>
      <c r="J435"/>
      <c r="K435"/>
      <c r="L435"/>
      <c r="M435"/>
      <c r="N435"/>
    </row>
    <row r="436" spans="2:15" s="1" customFormat="1" ht="14.7" customHeight="1" x14ac:dyDescent="0.3">
      <c r="B436" s="96" t="s">
        <v>320</v>
      </c>
      <c r="C436" s="97"/>
      <c r="D436" s="97"/>
      <c r="E436" s="97"/>
      <c r="F436" s="6"/>
      <c r="G436" s="7"/>
      <c r="H436" s="6">
        <f t="shared" si="65"/>
        <v>0</v>
      </c>
      <c r="I436"/>
      <c r="J436"/>
      <c r="K436"/>
      <c r="L436"/>
      <c r="M436"/>
      <c r="N436"/>
    </row>
    <row r="437" spans="2:15" s="1" customFormat="1" ht="14.7" customHeight="1" x14ac:dyDescent="0.3">
      <c r="B437" s="113" t="s">
        <v>321</v>
      </c>
      <c r="C437" s="114"/>
      <c r="D437" s="114"/>
      <c r="E437" s="114"/>
      <c r="F437" s="6"/>
      <c r="G437" s="6" t="e">
        <f>G438+G439</f>
        <v>#REF!</v>
      </c>
      <c r="H437" s="6" t="e">
        <f t="shared" ref="H437:H445" si="80">F437-G437</f>
        <v>#REF!</v>
      </c>
      <c r="I437"/>
      <c r="J437"/>
      <c r="K437"/>
      <c r="L437"/>
      <c r="M437"/>
      <c r="N437"/>
    </row>
    <row r="438" spans="2:15" s="1" customFormat="1" ht="14.7" customHeight="1" x14ac:dyDescent="0.3">
      <c r="B438" s="96" t="s">
        <v>319</v>
      </c>
      <c r="C438" s="97"/>
      <c r="D438" s="97"/>
      <c r="E438" s="97"/>
      <c r="F438" s="6"/>
      <c r="G438" s="7" t="e">
        <f>#REF!</f>
        <v>#REF!</v>
      </c>
      <c r="H438" s="6" t="e">
        <f t="shared" si="80"/>
        <v>#REF!</v>
      </c>
      <c r="I438"/>
      <c r="J438"/>
      <c r="K438"/>
      <c r="L438"/>
      <c r="M438"/>
      <c r="N438"/>
    </row>
    <row r="439" spans="2:15" s="1" customFormat="1" ht="14.7" customHeight="1" x14ac:dyDescent="0.3">
      <c r="B439" s="96" t="s">
        <v>320</v>
      </c>
      <c r="C439" s="97"/>
      <c r="D439" s="97"/>
      <c r="E439" s="97"/>
      <c r="F439" s="6"/>
      <c r="G439" s="7"/>
      <c r="H439" s="6">
        <f t="shared" si="80"/>
        <v>0</v>
      </c>
      <c r="I439"/>
      <c r="J439"/>
      <c r="K439"/>
      <c r="L439"/>
      <c r="M439"/>
      <c r="N439"/>
    </row>
    <row r="440" spans="2:15" s="1" customFormat="1" ht="14.7" customHeight="1" x14ac:dyDescent="0.3">
      <c r="B440" s="113" t="s">
        <v>322</v>
      </c>
      <c r="C440" s="114"/>
      <c r="D440" s="114"/>
      <c r="E440" s="114"/>
      <c r="F440" s="6"/>
      <c r="G440" s="6" t="e">
        <f>G441+G442</f>
        <v>#REF!</v>
      </c>
      <c r="H440" s="6" t="e">
        <f t="shared" si="80"/>
        <v>#REF!</v>
      </c>
      <c r="I440"/>
      <c r="J440"/>
      <c r="K440"/>
      <c r="L440"/>
      <c r="M440"/>
      <c r="N440"/>
    </row>
    <row r="441" spans="2:15" s="1" customFormat="1" ht="14.7" customHeight="1" x14ac:dyDescent="0.3">
      <c r="B441" s="96" t="s">
        <v>319</v>
      </c>
      <c r="C441" s="97"/>
      <c r="D441" s="97"/>
      <c r="E441" s="97"/>
      <c r="F441" s="6"/>
      <c r="G441" s="7" t="e">
        <f>#REF!</f>
        <v>#REF!</v>
      </c>
      <c r="H441" s="6" t="e">
        <f t="shared" si="80"/>
        <v>#REF!</v>
      </c>
      <c r="I441"/>
      <c r="J441"/>
      <c r="K441"/>
      <c r="L441"/>
      <c r="M441"/>
      <c r="N441"/>
    </row>
    <row r="442" spans="2:15" s="1" customFormat="1" ht="14.7" customHeight="1" x14ac:dyDescent="0.3">
      <c r="B442" s="96" t="s">
        <v>320</v>
      </c>
      <c r="C442" s="97"/>
      <c r="D442" s="97"/>
      <c r="E442" s="97"/>
      <c r="F442" s="6"/>
      <c r="G442" s="7"/>
      <c r="H442" s="6">
        <f t="shared" si="80"/>
        <v>0</v>
      </c>
      <c r="I442"/>
      <c r="J442"/>
      <c r="K442"/>
      <c r="L442"/>
      <c r="M442"/>
      <c r="N442"/>
    </row>
    <row r="443" spans="2:15" s="1" customFormat="1" ht="14.7" customHeight="1" x14ac:dyDescent="0.3">
      <c r="B443" s="113" t="s">
        <v>323</v>
      </c>
      <c r="C443" s="114"/>
      <c r="D443" s="114"/>
      <c r="E443" s="114"/>
      <c r="F443" s="6"/>
      <c r="G443" s="6" t="e">
        <f>G444+G445</f>
        <v>#REF!</v>
      </c>
      <c r="H443" s="6" t="e">
        <f t="shared" si="80"/>
        <v>#REF!</v>
      </c>
      <c r="I443"/>
      <c r="J443"/>
      <c r="K443"/>
      <c r="L443"/>
      <c r="M443"/>
      <c r="N443"/>
    </row>
    <row r="444" spans="2:15" s="1" customFormat="1" ht="14.7" customHeight="1" x14ac:dyDescent="0.3">
      <c r="B444" s="96" t="s">
        <v>319</v>
      </c>
      <c r="C444" s="97"/>
      <c r="D444" s="97"/>
      <c r="E444" s="97"/>
      <c r="F444" s="6"/>
      <c r="G444" s="7" t="e">
        <f>#REF!</f>
        <v>#REF!</v>
      </c>
      <c r="H444" s="6" t="e">
        <f t="shared" si="80"/>
        <v>#REF!</v>
      </c>
      <c r="I444"/>
      <c r="J444"/>
      <c r="K444"/>
      <c r="L444"/>
      <c r="M444"/>
      <c r="N444"/>
    </row>
    <row r="445" spans="2:15" s="1" customFormat="1" ht="14.7" customHeight="1" x14ac:dyDescent="0.3">
      <c r="B445" s="96" t="s">
        <v>320</v>
      </c>
      <c r="C445" s="97"/>
      <c r="D445" s="97"/>
      <c r="E445" s="97"/>
      <c r="F445" s="6"/>
      <c r="G445" s="7"/>
      <c r="H445" s="6">
        <f t="shared" si="80"/>
        <v>0</v>
      </c>
      <c r="I445"/>
      <c r="J445"/>
      <c r="K445"/>
      <c r="L445"/>
      <c r="M445"/>
      <c r="N445"/>
    </row>
    <row r="446" spans="2:15" s="1" customFormat="1" x14ac:dyDescent="0.3">
      <c r="B446" s="100" t="s">
        <v>297</v>
      </c>
      <c r="C446" s="101"/>
      <c r="D446" s="101"/>
      <c r="E446" s="101"/>
      <c r="F446" s="6" t="e">
        <f>F16+F178+F190+F387+F389</f>
        <v>#REF!</v>
      </c>
      <c r="G446" s="6" t="e">
        <f>G16+G178+G190+G387+G389</f>
        <v>#REF!</v>
      </c>
      <c r="H446" s="6" t="e">
        <f t="shared" ref="H446" si="81">F446-G446</f>
        <v>#REF!</v>
      </c>
      <c r="I446"/>
      <c r="J446"/>
      <c r="K446"/>
      <c r="L446"/>
      <c r="M446"/>
      <c r="N446"/>
    </row>
    <row r="447" spans="2:15" s="1" customFormat="1" x14ac:dyDescent="0.3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2:15" s="1" customFormat="1" x14ac:dyDescent="0.3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2:15" s="1" customFormat="1" x14ac:dyDescent="0.3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2" spans="2:15" s="1" customFormat="1" x14ac:dyDescent="0.3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2:15" s="1" customFormat="1" x14ac:dyDescent="0.3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6" spans="2:15" s="1" customFormat="1" x14ac:dyDescent="0.3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2:15" s="1" customFormat="1" x14ac:dyDescent="0.3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9" spans="2:15" s="1" customFormat="1" x14ac:dyDescent="0.3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2:15" s="1" customFormat="1" x14ac:dyDescent="0.3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2:15" s="1" customFormat="1" x14ac:dyDescent="0.3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2:15" s="1" customFormat="1" x14ac:dyDescent="0.3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4" spans="2:15" s="1" customFormat="1" x14ac:dyDescent="0.3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2:15" s="1" customFormat="1" x14ac:dyDescent="0.3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2:15" s="1" customFormat="1" x14ac:dyDescent="0.3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2:15" s="1" customFormat="1" x14ac:dyDescent="0.3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2:15" s="1" customFormat="1" x14ac:dyDescent="0.3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2:15" s="1" customFormat="1" x14ac:dyDescent="0.3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2:15" s="1" customFormat="1" x14ac:dyDescent="0.3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3" spans="2:15" s="1" customFormat="1" x14ac:dyDescent="0.3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2:15" s="1" customFormat="1" x14ac:dyDescent="0.3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8" spans="2:15" s="1" customFormat="1" x14ac:dyDescent="0.3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2:15" s="1" customFormat="1" x14ac:dyDescent="0.3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1" spans="2:15" s="1" customFormat="1" x14ac:dyDescent="0.3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2:15" s="1" customFormat="1" x14ac:dyDescent="0.3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5" spans="2:15" s="1" customFormat="1" x14ac:dyDescent="0.3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2:15" s="1" customFormat="1" x14ac:dyDescent="0.3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2:15" s="1" customFormat="1" x14ac:dyDescent="0.3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2:15" s="1" customFormat="1" x14ac:dyDescent="0.3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2:15" s="1" customFormat="1" x14ac:dyDescent="0.3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2:15" s="1" customFormat="1" x14ac:dyDescent="0.3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2:15" s="1" customFormat="1" x14ac:dyDescent="0.3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2:15" s="1" customFormat="1" x14ac:dyDescent="0.3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2:15" s="1" customFormat="1" x14ac:dyDescent="0.3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2:15" s="1" customFormat="1" x14ac:dyDescent="0.3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2:15" s="1" customFormat="1" x14ac:dyDescent="0.3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8" spans="2:15" s="1" customFormat="1" x14ac:dyDescent="0.3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2:15" s="1" customFormat="1" x14ac:dyDescent="0.3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2" spans="2:15" s="1" customFormat="1" x14ac:dyDescent="0.3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2:15" s="1" customFormat="1" x14ac:dyDescent="0.3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2:15" s="1" customFormat="1" x14ac:dyDescent="0.3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6" spans="2:15" s="1" customFormat="1" x14ac:dyDescent="0.3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2:15" s="1" customFormat="1" x14ac:dyDescent="0.3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10" spans="2:15" s="1" customFormat="1" x14ac:dyDescent="0.3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2:15" s="1" customFormat="1" x14ac:dyDescent="0.3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2:15" s="1" customFormat="1" x14ac:dyDescent="0.3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2:15" s="1" customFormat="1" x14ac:dyDescent="0.3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6" spans="2:15" s="1" customFormat="1" x14ac:dyDescent="0.3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2:15" s="1" customFormat="1" x14ac:dyDescent="0.3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2:15" s="1" customFormat="1" x14ac:dyDescent="0.3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2:15" s="1" customFormat="1" x14ac:dyDescent="0.3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2:15" s="1" customFormat="1" x14ac:dyDescent="0.3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2" spans="2:15" s="1" customFormat="1" x14ac:dyDescent="0.3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5" spans="2:15" s="1" customFormat="1" x14ac:dyDescent="0.3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2:15" s="1" customFormat="1" x14ac:dyDescent="0.3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2:15" s="1" customFormat="1" x14ac:dyDescent="0.3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2:15" s="1" customFormat="1" x14ac:dyDescent="0.3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2:15" s="1" customFormat="1" x14ac:dyDescent="0.3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2" spans="2:15" s="1" customFormat="1" x14ac:dyDescent="0.3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4" spans="2:15" s="1" customFormat="1" x14ac:dyDescent="0.3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2:15" s="1" customFormat="1" x14ac:dyDescent="0.3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8" spans="2:15" s="1" customFormat="1" x14ac:dyDescent="0.3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2:15" s="1" customFormat="1" x14ac:dyDescent="0.3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2:15" s="1" customFormat="1" x14ac:dyDescent="0.3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2:15" s="1" customFormat="1" x14ac:dyDescent="0.3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2:15" s="1" customFormat="1" x14ac:dyDescent="0.3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2:15" s="1" customFormat="1" x14ac:dyDescent="0.3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2:15" s="1" customFormat="1" x14ac:dyDescent="0.3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</row>
    <row r="547" spans="2:15" s="1" customFormat="1" x14ac:dyDescent="0.3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</row>
    <row r="548" spans="2:15" s="1" customFormat="1" x14ac:dyDescent="0.3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2:15" s="1" customFormat="1" x14ac:dyDescent="0.3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</row>
    <row r="550" spans="2:15" s="1" customFormat="1" x14ac:dyDescent="0.3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2:15" s="1" customFormat="1" x14ac:dyDescent="0.3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2:15" s="1" customFormat="1" x14ac:dyDescent="0.3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2:15" s="1" customFormat="1" x14ac:dyDescent="0.3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2:15" s="1" customFormat="1" x14ac:dyDescent="0.3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2:15" s="1" customFormat="1" x14ac:dyDescent="0.3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</row>
    <row r="556" spans="2:15" s="1" customFormat="1" x14ac:dyDescent="0.3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</row>
    <row r="557" spans="2:15" s="1" customFormat="1" x14ac:dyDescent="0.3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</row>
    <row r="558" spans="2:15" s="1" customFormat="1" x14ac:dyDescent="0.3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</row>
    <row r="559" spans="2:15" s="1" customFormat="1" x14ac:dyDescent="0.3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</row>
    <row r="560" spans="2:15" s="1" customFormat="1" x14ac:dyDescent="0.3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</row>
    <row r="561" spans="2:15" s="1" customFormat="1" x14ac:dyDescent="0.3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</row>
    <row r="562" spans="2:15" s="1" customFormat="1" x14ac:dyDescent="0.3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</row>
    <row r="563" spans="2:15" s="1" customFormat="1" x14ac:dyDescent="0.3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</row>
    <row r="564" spans="2:15" s="1" customFormat="1" x14ac:dyDescent="0.3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</row>
    <row r="565" spans="2:15" s="1" customFormat="1" x14ac:dyDescent="0.3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</row>
    <row r="566" spans="2:15" s="1" customFormat="1" x14ac:dyDescent="0.3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</row>
    <row r="567" spans="2:15" s="1" customFormat="1" x14ac:dyDescent="0.3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</row>
    <row r="568" spans="2:15" s="1" customFormat="1" x14ac:dyDescent="0.3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</row>
    <row r="569" spans="2:15" s="1" customFormat="1" x14ac:dyDescent="0.3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</row>
    <row r="570" spans="2:15" s="1" customFormat="1" x14ac:dyDescent="0.3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</row>
    <row r="571" spans="2:15" s="1" customFormat="1" x14ac:dyDescent="0.3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</row>
    <row r="572" spans="2:15" s="1" customFormat="1" x14ac:dyDescent="0.3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</row>
    <row r="573" spans="2:15" s="1" customFormat="1" x14ac:dyDescent="0.3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</row>
    <row r="574" spans="2:15" s="1" customFormat="1" x14ac:dyDescent="0.3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</row>
    <row r="575" spans="2:15" s="1" customFormat="1" x14ac:dyDescent="0.3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</row>
    <row r="577" spans="2:15" s="1" customFormat="1" x14ac:dyDescent="0.3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</row>
    <row r="578" spans="2:15" s="1" customFormat="1" x14ac:dyDescent="0.3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</row>
    <row r="580" spans="2:15" s="1" customFormat="1" x14ac:dyDescent="0.3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</row>
    <row r="581" spans="2:15" s="1" customFormat="1" x14ac:dyDescent="0.3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</row>
    <row r="583" spans="2:15" s="1" customFormat="1" x14ac:dyDescent="0.3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</row>
    <row r="584" spans="2:15" s="1" customFormat="1" x14ac:dyDescent="0.3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</row>
    <row r="585" spans="2:15" s="1" customFormat="1" x14ac:dyDescent="0.3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</row>
    <row r="586" spans="2:15" s="1" customFormat="1" x14ac:dyDescent="0.3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</row>
    <row r="587" spans="2:15" s="1" customFormat="1" x14ac:dyDescent="0.3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</row>
    <row r="588" spans="2:15" s="1" customFormat="1" x14ac:dyDescent="0.3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</row>
    <row r="589" spans="2:15" s="1" customFormat="1" x14ac:dyDescent="0.3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</row>
    <row r="590" spans="2:15" s="1" customFormat="1" x14ac:dyDescent="0.3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</row>
    <row r="592" spans="2:15" s="1" customFormat="1" x14ac:dyDescent="0.3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</row>
    <row r="593" spans="2:15" s="1" customFormat="1" x14ac:dyDescent="0.3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</row>
    <row r="594" spans="2:15" s="1" customFormat="1" x14ac:dyDescent="0.3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</row>
    <row r="595" spans="2:15" s="1" customFormat="1" x14ac:dyDescent="0.3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</row>
    <row r="596" spans="2:15" s="1" customFormat="1" x14ac:dyDescent="0.3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</row>
    <row r="598" spans="2:15" s="1" customFormat="1" x14ac:dyDescent="0.3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</row>
    <row r="599" spans="2:15" s="1" customFormat="1" x14ac:dyDescent="0.3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</row>
    <row r="600" spans="2:15" s="1" customFormat="1" x14ac:dyDescent="0.3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</row>
    <row r="601" spans="2:15" s="1" customFormat="1" x14ac:dyDescent="0.3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</row>
    <row r="602" spans="2:15" s="1" customFormat="1" x14ac:dyDescent="0.3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</row>
    <row r="603" spans="2:15" s="1" customFormat="1" x14ac:dyDescent="0.3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</row>
    <row r="604" spans="2:15" s="1" customFormat="1" x14ac:dyDescent="0.3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</row>
    <row r="605" spans="2:15" s="1" customFormat="1" x14ac:dyDescent="0.3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</row>
    <row r="607" spans="2:15" s="1" customFormat="1" x14ac:dyDescent="0.3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</row>
    <row r="608" spans="2:15" s="1" customFormat="1" x14ac:dyDescent="0.3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</row>
    <row r="609" spans="2:15" s="1" customFormat="1" x14ac:dyDescent="0.3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</row>
    <row r="610" spans="2:15" s="1" customFormat="1" x14ac:dyDescent="0.3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</row>
    <row r="611" spans="2:15" s="1" customFormat="1" x14ac:dyDescent="0.3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</row>
    <row r="612" spans="2:15" s="1" customFormat="1" x14ac:dyDescent="0.3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</row>
    <row r="613" spans="2:15" s="1" customFormat="1" x14ac:dyDescent="0.3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</row>
    <row r="614" spans="2:15" s="1" customFormat="1" x14ac:dyDescent="0.3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</row>
    <row r="616" spans="2:15" s="1" customFormat="1" x14ac:dyDescent="0.3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</row>
    <row r="617" spans="2:15" s="1" customFormat="1" x14ac:dyDescent="0.3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</row>
    <row r="618" spans="2:15" s="1" customFormat="1" x14ac:dyDescent="0.3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</row>
    <row r="619" spans="2:15" s="1" customFormat="1" x14ac:dyDescent="0.3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</row>
    <row r="620" spans="2:15" s="1" customFormat="1" x14ac:dyDescent="0.3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</row>
    <row r="622" spans="2:15" s="1" customFormat="1" x14ac:dyDescent="0.3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</row>
    <row r="623" spans="2:15" s="1" customFormat="1" x14ac:dyDescent="0.3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</row>
    <row r="624" spans="2:15" s="1" customFormat="1" x14ac:dyDescent="0.3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</row>
    <row r="625" spans="2:15" s="1" customFormat="1" x14ac:dyDescent="0.3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</row>
    <row r="626" spans="2:15" s="1" customFormat="1" x14ac:dyDescent="0.3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</row>
    <row r="628" spans="2:15" s="1" customFormat="1" x14ac:dyDescent="0.3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</row>
    <row r="629" spans="2:15" s="1" customFormat="1" x14ac:dyDescent="0.3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</row>
    <row r="630" spans="2:15" s="1" customFormat="1" x14ac:dyDescent="0.3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</row>
    <row r="631" spans="2:15" s="1" customFormat="1" x14ac:dyDescent="0.3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</row>
    <row r="632" spans="2:15" s="1" customFormat="1" x14ac:dyDescent="0.3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</row>
    <row r="633" spans="2:15" s="1" customFormat="1" x14ac:dyDescent="0.3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</row>
    <row r="635" spans="2:15" s="1" customFormat="1" x14ac:dyDescent="0.3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</row>
    <row r="636" spans="2:15" s="1" customFormat="1" x14ac:dyDescent="0.3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</row>
    <row r="637" spans="2:15" s="1" customFormat="1" x14ac:dyDescent="0.3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</row>
    <row r="638" spans="2:15" s="1" customFormat="1" x14ac:dyDescent="0.3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</row>
    <row r="639" spans="2:15" s="1" customFormat="1" x14ac:dyDescent="0.3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</row>
    <row r="640" spans="2:15" s="1" customFormat="1" x14ac:dyDescent="0.3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</row>
    <row r="641" spans="2:15" s="1" customFormat="1" x14ac:dyDescent="0.3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</row>
    <row r="644" spans="2:15" s="1" customFormat="1" x14ac:dyDescent="0.3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</row>
    <row r="645" spans="2:15" s="1" customFormat="1" x14ac:dyDescent="0.3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</row>
    <row r="646" spans="2:15" s="1" customFormat="1" x14ac:dyDescent="0.3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</row>
    <row r="647" spans="2:15" s="1" customFormat="1" x14ac:dyDescent="0.3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</row>
    <row r="648" spans="2:15" s="1" customFormat="1" x14ac:dyDescent="0.3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</row>
    <row r="649" spans="2:15" s="1" customFormat="1" x14ac:dyDescent="0.3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</row>
    <row r="650" spans="2:15" s="1" customFormat="1" x14ac:dyDescent="0.3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</row>
    <row r="651" spans="2:15" s="1" customFormat="1" x14ac:dyDescent="0.3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</row>
    <row r="654" spans="2:15" s="1" customFormat="1" x14ac:dyDescent="0.3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</row>
    <row r="655" spans="2:15" s="1" customFormat="1" x14ac:dyDescent="0.3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</row>
    <row r="656" spans="2:15" s="1" customFormat="1" x14ac:dyDescent="0.3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</row>
    <row r="658" spans="2:15" s="1" customFormat="1" x14ac:dyDescent="0.3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</row>
    <row r="659" spans="2:15" s="1" customFormat="1" x14ac:dyDescent="0.3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</row>
    <row r="661" spans="2:15" s="1" customFormat="1" x14ac:dyDescent="0.3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</row>
    <row r="662" spans="2:15" s="1" customFormat="1" x14ac:dyDescent="0.3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</row>
    <row r="664" spans="2:15" s="1" customFormat="1" x14ac:dyDescent="0.3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</row>
    <row r="665" spans="2:15" s="1" customFormat="1" x14ac:dyDescent="0.3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</row>
    <row r="666" spans="2:15" s="1" customFormat="1" x14ac:dyDescent="0.3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</row>
    <row r="667" spans="2:15" s="1" customFormat="1" x14ac:dyDescent="0.3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</row>
    <row r="668" spans="2:15" s="1" customFormat="1" x14ac:dyDescent="0.3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</row>
    <row r="669" spans="2:15" s="1" customFormat="1" x14ac:dyDescent="0.3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</row>
    <row r="670" spans="2:15" s="1" customFormat="1" x14ac:dyDescent="0.3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</row>
    <row r="672" spans="2:15" s="1" customFormat="1" x14ac:dyDescent="0.3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</row>
    <row r="673" spans="2:15" s="1" customFormat="1" x14ac:dyDescent="0.3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</row>
    <row r="676" spans="2:15" s="1" customFormat="1" x14ac:dyDescent="0.3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</row>
    <row r="677" spans="2:15" s="1" customFormat="1" x14ac:dyDescent="0.3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</row>
    <row r="679" spans="2:15" s="1" customFormat="1" x14ac:dyDescent="0.3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</row>
    <row r="680" spans="2:15" s="1" customFormat="1" x14ac:dyDescent="0.3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</row>
    <row r="682" spans="2:15" s="1" customFormat="1" x14ac:dyDescent="0.3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</row>
    <row r="683" spans="2:15" s="1" customFormat="1" x14ac:dyDescent="0.3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</row>
    <row r="685" spans="2:15" s="1" customFormat="1" x14ac:dyDescent="0.3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</row>
    <row r="686" spans="2:15" s="1" customFormat="1" x14ac:dyDescent="0.3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</row>
    <row r="689" spans="2:15" s="1" customFormat="1" x14ac:dyDescent="0.3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</row>
    <row r="690" spans="2:15" s="1" customFormat="1" x14ac:dyDescent="0.3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</row>
    <row r="692" spans="2:15" s="1" customFormat="1" x14ac:dyDescent="0.3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</row>
    <row r="693" spans="2:15" s="1" customFormat="1" x14ac:dyDescent="0.3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</row>
    <row r="694" spans="2:15" s="1" customFormat="1" x14ac:dyDescent="0.3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</row>
    <row r="695" spans="2:15" s="1" customFormat="1" x14ac:dyDescent="0.3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</row>
    <row r="696" spans="2:15" s="1" customFormat="1" x14ac:dyDescent="0.3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</row>
    <row r="697" spans="2:15" s="1" customFormat="1" x14ac:dyDescent="0.3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</row>
    <row r="698" spans="2:15" s="1" customFormat="1" x14ac:dyDescent="0.3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</row>
    <row r="699" spans="2:15" s="1" customFormat="1" x14ac:dyDescent="0.3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</row>
    <row r="700" spans="2:15" s="1" customFormat="1" x14ac:dyDescent="0.3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</row>
    <row r="702" spans="2:15" s="1" customFormat="1" x14ac:dyDescent="0.3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</row>
    <row r="704" spans="2:15" s="1" customFormat="1" x14ac:dyDescent="0.3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</row>
    <row r="705" spans="2:15" s="1" customFormat="1" x14ac:dyDescent="0.3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</row>
    <row r="707" spans="2:15" s="1" customFormat="1" x14ac:dyDescent="0.3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</row>
    <row r="708" spans="2:15" s="1" customFormat="1" x14ac:dyDescent="0.3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</row>
    <row r="710" spans="2:15" s="1" customFormat="1" x14ac:dyDescent="0.3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</row>
    <row r="711" spans="2:15" s="1" customFormat="1" x14ac:dyDescent="0.3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</row>
    <row r="713" spans="2:15" s="1" customFormat="1" x14ac:dyDescent="0.3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</row>
    <row r="714" spans="2:15" s="1" customFormat="1" x14ac:dyDescent="0.3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</row>
    <row r="715" spans="2:15" s="1" customFormat="1" x14ac:dyDescent="0.3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</row>
    <row r="716" spans="2:15" s="1" customFormat="1" x14ac:dyDescent="0.3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</row>
    <row r="717" spans="2:15" s="1" customFormat="1" x14ac:dyDescent="0.3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</row>
    <row r="718" spans="2:15" s="1" customFormat="1" x14ac:dyDescent="0.3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</row>
    <row r="719" spans="2:15" s="1" customFormat="1" x14ac:dyDescent="0.3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</row>
    <row r="721" spans="2:15" s="1" customFormat="1" x14ac:dyDescent="0.3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</row>
    <row r="723" spans="2:15" s="1" customFormat="1" x14ac:dyDescent="0.3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</row>
    <row r="724" spans="2:15" s="1" customFormat="1" x14ac:dyDescent="0.3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</row>
    <row r="726" spans="2:15" s="1" customFormat="1" x14ac:dyDescent="0.3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</row>
    <row r="727" spans="2:15" s="1" customFormat="1" x14ac:dyDescent="0.3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</row>
    <row r="729" spans="2:15" s="1" customFormat="1" x14ac:dyDescent="0.3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</row>
    <row r="730" spans="2:15" s="1" customFormat="1" x14ac:dyDescent="0.3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</row>
    <row r="732" spans="2:15" s="1" customFormat="1" x14ac:dyDescent="0.3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</row>
    <row r="733" spans="2:15" s="1" customFormat="1" x14ac:dyDescent="0.3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</row>
    <row r="734" spans="2:15" s="1" customFormat="1" x14ac:dyDescent="0.3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</row>
    <row r="735" spans="2:15" s="1" customFormat="1" x14ac:dyDescent="0.3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</row>
    <row r="736" spans="2:15" s="1" customFormat="1" x14ac:dyDescent="0.3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</row>
    <row r="737" spans="2:15" s="1" customFormat="1" x14ac:dyDescent="0.3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</row>
    <row r="738" spans="2:15" s="1" customFormat="1" x14ac:dyDescent="0.3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</row>
    <row r="740" spans="2:15" s="1" customFormat="1" x14ac:dyDescent="0.3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</row>
    <row r="742" spans="2:15" s="1" customFormat="1" x14ac:dyDescent="0.3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</row>
    <row r="743" spans="2:15" s="1" customFormat="1" x14ac:dyDescent="0.3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</row>
    <row r="745" spans="2:15" s="1" customFormat="1" x14ac:dyDescent="0.3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</row>
    <row r="746" spans="2:15" s="1" customFormat="1" x14ac:dyDescent="0.3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</row>
    <row r="748" spans="2:15" s="1" customFormat="1" x14ac:dyDescent="0.3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</row>
    <row r="749" spans="2:15" s="1" customFormat="1" x14ac:dyDescent="0.3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</row>
    <row r="751" spans="2:15" s="1" customFormat="1" x14ac:dyDescent="0.3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</row>
    <row r="752" spans="2:15" s="1" customFormat="1" x14ac:dyDescent="0.3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</row>
    <row r="753" spans="2:15" s="1" customFormat="1" x14ac:dyDescent="0.3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</row>
    <row r="754" spans="2:15" s="1" customFormat="1" x14ac:dyDescent="0.3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</row>
    <row r="755" spans="2:15" s="1" customFormat="1" x14ac:dyDescent="0.3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</row>
    <row r="756" spans="2:15" s="1" customFormat="1" x14ac:dyDescent="0.3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</row>
    <row r="757" spans="2:15" s="1" customFormat="1" x14ac:dyDescent="0.3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</row>
    <row r="759" spans="2:15" s="1" customFormat="1" x14ac:dyDescent="0.3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</row>
    <row r="761" spans="2:15" s="1" customFormat="1" x14ac:dyDescent="0.3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</row>
    <row r="762" spans="2:15" s="1" customFormat="1" x14ac:dyDescent="0.3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</row>
    <row r="764" spans="2:15" s="1" customFormat="1" x14ac:dyDescent="0.3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</row>
    <row r="765" spans="2:15" s="1" customFormat="1" x14ac:dyDescent="0.3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</row>
    <row r="767" spans="2:15" s="1" customFormat="1" x14ac:dyDescent="0.3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</row>
    <row r="768" spans="2:15" s="1" customFormat="1" x14ac:dyDescent="0.3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</row>
    <row r="769" spans="2:15" s="1" customFormat="1" x14ac:dyDescent="0.3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</row>
    <row r="770" spans="2:15" s="1" customFormat="1" x14ac:dyDescent="0.3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</row>
    <row r="771" spans="2:15" s="1" customFormat="1" x14ac:dyDescent="0.3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</row>
    <row r="773" spans="2:15" s="1" customFormat="1" x14ac:dyDescent="0.3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</row>
    <row r="774" spans="2:15" s="1" customFormat="1" x14ac:dyDescent="0.3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</row>
    <row r="776" spans="2:15" s="1" customFormat="1" x14ac:dyDescent="0.3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</row>
    <row r="778" spans="2:15" s="1" customFormat="1" x14ac:dyDescent="0.3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</row>
    <row r="780" spans="2:15" s="1" customFormat="1" x14ac:dyDescent="0.3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</row>
    <row r="781" spans="2:15" s="1" customFormat="1" x14ac:dyDescent="0.3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</row>
    <row r="783" spans="2:15" s="1" customFormat="1" x14ac:dyDescent="0.3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</row>
    <row r="784" spans="2:15" s="1" customFormat="1" x14ac:dyDescent="0.3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</row>
    <row r="786" spans="2:15" s="1" customFormat="1" x14ac:dyDescent="0.3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</row>
    <row r="787" spans="2:15" s="1" customFormat="1" x14ac:dyDescent="0.3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</row>
    <row r="789" spans="2:15" s="1" customFormat="1" x14ac:dyDescent="0.3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</row>
    <row r="792" spans="2:15" s="1" customFormat="1" x14ac:dyDescent="0.3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</row>
    <row r="794" spans="2:15" s="1" customFormat="1" x14ac:dyDescent="0.3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</row>
    <row r="795" spans="2:15" s="1" customFormat="1" x14ac:dyDescent="0.3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</row>
    <row r="798" spans="2:15" s="1" customFormat="1" x14ac:dyDescent="0.3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</row>
    <row r="799" spans="2:15" s="1" customFormat="1" x14ac:dyDescent="0.3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</row>
    <row r="801" spans="2:15" s="1" customFormat="1" x14ac:dyDescent="0.3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</row>
    <row r="802" spans="2:15" s="1" customFormat="1" x14ac:dyDescent="0.3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</row>
    <row r="805" spans="2:15" s="1" customFormat="1" x14ac:dyDescent="0.3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</row>
    <row r="808" spans="2:15" s="1" customFormat="1" x14ac:dyDescent="0.3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</row>
    <row r="810" spans="2:15" s="1" customFormat="1" x14ac:dyDescent="0.3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</row>
    <row r="811" spans="2:15" s="1" customFormat="1" x14ac:dyDescent="0.3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</row>
    <row r="814" spans="2:15" s="1" customFormat="1" x14ac:dyDescent="0.3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</row>
    <row r="815" spans="2:15" s="1" customFormat="1" x14ac:dyDescent="0.3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</row>
    <row r="816" spans="2:15" s="1" customFormat="1" x14ac:dyDescent="0.3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</row>
    <row r="817" spans="2:15" s="1" customFormat="1" x14ac:dyDescent="0.3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</row>
    <row r="818" spans="2:15" s="1" customFormat="1" x14ac:dyDescent="0.3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</row>
    <row r="819" spans="2:15" s="1" customFormat="1" x14ac:dyDescent="0.3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</row>
    <row r="820" spans="2:15" s="1" customFormat="1" x14ac:dyDescent="0.3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</row>
    <row r="821" spans="2:15" s="1" customFormat="1" x14ac:dyDescent="0.3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</row>
    <row r="822" spans="2:15" s="1" customFormat="1" x14ac:dyDescent="0.3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</row>
    <row r="824" spans="2:15" s="1" customFormat="1" x14ac:dyDescent="0.3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</row>
    <row r="826" spans="2:15" s="1" customFormat="1" x14ac:dyDescent="0.3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</row>
    <row r="827" spans="2:15" s="1" customFormat="1" x14ac:dyDescent="0.3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</row>
    <row r="829" spans="2:15" s="1" customFormat="1" x14ac:dyDescent="0.3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</row>
    <row r="830" spans="2:15" s="1" customFormat="1" x14ac:dyDescent="0.3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</row>
    <row r="832" spans="2:15" s="1" customFormat="1" x14ac:dyDescent="0.3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</row>
    <row r="833" spans="2:15" s="1" customFormat="1" x14ac:dyDescent="0.3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</row>
    <row r="835" spans="2:15" s="1" customFormat="1" x14ac:dyDescent="0.3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</row>
    <row r="836" spans="2:15" s="1" customFormat="1" x14ac:dyDescent="0.3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</row>
    <row r="837" spans="2:15" s="1" customFormat="1" x14ac:dyDescent="0.3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</row>
    <row r="838" spans="2:15" s="1" customFormat="1" x14ac:dyDescent="0.3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</row>
    <row r="839" spans="2:15" s="1" customFormat="1" x14ac:dyDescent="0.3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</row>
    <row r="840" spans="2:15" s="1" customFormat="1" x14ac:dyDescent="0.3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</row>
    <row r="841" spans="2:15" s="1" customFormat="1" x14ac:dyDescent="0.3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</row>
    <row r="843" spans="2:15" s="1" customFormat="1" x14ac:dyDescent="0.3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</row>
    <row r="845" spans="2:15" s="1" customFormat="1" x14ac:dyDescent="0.3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</row>
    <row r="846" spans="2:15" s="1" customFormat="1" x14ac:dyDescent="0.3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</row>
    <row r="848" spans="2:15" s="1" customFormat="1" x14ac:dyDescent="0.3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</row>
    <row r="849" spans="2:15" s="1" customFormat="1" x14ac:dyDescent="0.3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</row>
    <row r="851" spans="2:15" s="1" customFormat="1" x14ac:dyDescent="0.3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</row>
    <row r="852" spans="2:15" s="1" customFormat="1" x14ac:dyDescent="0.3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</row>
    <row r="854" spans="2:15" s="1" customFormat="1" x14ac:dyDescent="0.3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</row>
    <row r="855" spans="2:15" s="1" customFormat="1" x14ac:dyDescent="0.3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</row>
    <row r="856" spans="2:15" s="1" customFormat="1" x14ac:dyDescent="0.3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</row>
    <row r="857" spans="2:15" s="1" customFormat="1" x14ac:dyDescent="0.3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</row>
    <row r="858" spans="2:15" s="1" customFormat="1" x14ac:dyDescent="0.3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</row>
    <row r="859" spans="2:15" s="1" customFormat="1" x14ac:dyDescent="0.3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</row>
    <row r="860" spans="2:15" s="1" customFormat="1" x14ac:dyDescent="0.3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</row>
    <row r="862" spans="2:15" s="1" customFormat="1" x14ac:dyDescent="0.3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</row>
    <row r="864" spans="2:15" s="1" customFormat="1" x14ac:dyDescent="0.3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</row>
    <row r="865" spans="2:15" s="1" customFormat="1" x14ac:dyDescent="0.3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</row>
    <row r="867" spans="2:15" s="1" customFormat="1" x14ac:dyDescent="0.3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</row>
    <row r="868" spans="2:15" s="1" customFormat="1" x14ac:dyDescent="0.3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</row>
    <row r="870" spans="2:15" s="1" customFormat="1" x14ac:dyDescent="0.3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</row>
    <row r="871" spans="2:15" s="1" customFormat="1" x14ac:dyDescent="0.3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</row>
    <row r="873" spans="2:15" s="1" customFormat="1" x14ac:dyDescent="0.3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</row>
    <row r="874" spans="2:15" s="1" customFormat="1" x14ac:dyDescent="0.3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</row>
    <row r="875" spans="2:15" s="1" customFormat="1" x14ac:dyDescent="0.3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</row>
    <row r="876" spans="2:15" s="1" customFormat="1" x14ac:dyDescent="0.3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</row>
    <row r="877" spans="2:15" s="1" customFormat="1" x14ac:dyDescent="0.3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</row>
    <row r="878" spans="2:15" s="1" customFormat="1" x14ac:dyDescent="0.3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</row>
    <row r="879" spans="2:15" s="1" customFormat="1" x14ac:dyDescent="0.3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</row>
    <row r="881" spans="2:15" s="1" customFormat="1" x14ac:dyDescent="0.3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</row>
    <row r="883" spans="2:15" s="1" customFormat="1" x14ac:dyDescent="0.3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</row>
    <row r="884" spans="2:15" s="1" customFormat="1" x14ac:dyDescent="0.3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</row>
    <row r="886" spans="2:15" s="1" customFormat="1" x14ac:dyDescent="0.3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</row>
    <row r="887" spans="2:15" s="1" customFormat="1" x14ac:dyDescent="0.3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</row>
    <row r="889" spans="2:15" s="1" customFormat="1" x14ac:dyDescent="0.3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</row>
    <row r="890" spans="2:15" s="1" customFormat="1" x14ac:dyDescent="0.3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</row>
    <row r="892" spans="2:15" s="1" customFormat="1" x14ac:dyDescent="0.3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</row>
    <row r="893" spans="2:15" s="1" customFormat="1" x14ac:dyDescent="0.3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</row>
    <row r="895" spans="2:15" s="1" customFormat="1" x14ac:dyDescent="0.3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</row>
    <row r="896" spans="2:15" s="1" customFormat="1" x14ac:dyDescent="0.3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</row>
    <row r="898" spans="2:15" s="1" customFormat="1" x14ac:dyDescent="0.3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</row>
    <row r="900" spans="2:15" s="1" customFormat="1" x14ac:dyDescent="0.3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</row>
    <row r="902" spans="2:15" s="1" customFormat="1" x14ac:dyDescent="0.3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</row>
    <row r="903" spans="2:15" s="1" customFormat="1" x14ac:dyDescent="0.3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</row>
    <row r="905" spans="2:15" s="1" customFormat="1" x14ac:dyDescent="0.3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</row>
    <row r="906" spans="2:15" s="1" customFormat="1" x14ac:dyDescent="0.3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</row>
    <row r="908" spans="2:15" s="1" customFormat="1" x14ac:dyDescent="0.3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</row>
    <row r="911" spans="2:15" s="1" customFormat="1" x14ac:dyDescent="0.3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</row>
    <row r="914" spans="2:15" s="1" customFormat="1" x14ac:dyDescent="0.3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</row>
  </sheetData>
  <mergeCells count="435">
    <mergeCell ref="B441:E441"/>
    <mergeCell ref="B440:E440"/>
    <mergeCell ref="B442:E442"/>
    <mergeCell ref="B431:E431"/>
    <mergeCell ref="B432:E432"/>
    <mergeCell ref="B433:E433"/>
    <mergeCell ref="B434:E434"/>
    <mergeCell ref="B435:E435"/>
    <mergeCell ref="B436:E436"/>
    <mergeCell ref="B437:E437"/>
    <mergeCell ref="B438:E438"/>
    <mergeCell ref="B439:E439"/>
    <mergeCell ref="B446:E446"/>
    <mergeCell ref="B417:E417"/>
    <mergeCell ref="B418:E418"/>
    <mergeCell ref="B419:E419"/>
    <mergeCell ref="B420:E420"/>
    <mergeCell ref="B421:E421"/>
    <mergeCell ref="B411:E411"/>
    <mergeCell ref="B412:E412"/>
    <mergeCell ref="B413:E413"/>
    <mergeCell ref="B414:E414"/>
    <mergeCell ref="B415:E415"/>
    <mergeCell ref="B416:E416"/>
    <mergeCell ref="B443:E443"/>
    <mergeCell ref="B444:E444"/>
    <mergeCell ref="B445:E445"/>
    <mergeCell ref="B422:E422"/>
    <mergeCell ref="B423:E423"/>
    <mergeCell ref="B424:E424"/>
    <mergeCell ref="B425:E425"/>
    <mergeCell ref="B426:E426"/>
    <mergeCell ref="B427:E427"/>
    <mergeCell ref="B428:E428"/>
    <mergeCell ref="B429:E429"/>
    <mergeCell ref="B430:E430"/>
    <mergeCell ref="B405:E405"/>
    <mergeCell ref="B406:E406"/>
    <mergeCell ref="B407:E407"/>
    <mergeCell ref="B408:E408"/>
    <mergeCell ref="B409:E409"/>
    <mergeCell ref="B410:E410"/>
    <mergeCell ref="B399:E399"/>
    <mergeCell ref="B400:E400"/>
    <mergeCell ref="B401:E401"/>
    <mergeCell ref="B402:E402"/>
    <mergeCell ref="B403:E403"/>
    <mergeCell ref="B404:E404"/>
    <mergeCell ref="B393:E393"/>
    <mergeCell ref="B394:E394"/>
    <mergeCell ref="B395:E395"/>
    <mergeCell ref="B396:E396"/>
    <mergeCell ref="B397:E397"/>
    <mergeCell ref="B398:E398"/>
    <mergeCell ref="B387:E387"/>
    <mergeCell ref="B388:E388"/>
    <mergeCell ref="B389:E389"/>
    <mergeCell ref="B390:E390"/>
    <mergeCell ref="B391:E391"/>
    <mergeCell ref="B392:E392"/>
    <mergeCell ref="B382:E382"/>
    <mergeCell ref="B383:E383"/>
    <mergeCell ref="B384:E384"/>
    <mergeCell ref="B385:E385"/>
    <mergeCell ref="B386:E386"/>
    <mergeCell ref="B376:E376"/>
    <mergeCell ref="B377:E377"/>
    <mergeCell ref="B378:E378"/>
    <mergeCell ref="B379:E379"/>
    <mergeCell ref="B380:E380"/>
    <mergeCell ref="B381:E381"/>
    <mergeCell ref="B370:E370"/>
    <mergeCell ref="B371:E371"/>
    <mergeCell ref="B372:E372"/>
    <mergeCell ref="B373:E373"/>
    <mergeCell ref="B374:E374"/>
    <mergeCell ref="B375:E375"/>
    <mergeCell ref="B364:E364"/>
    <mergeCell ref="B365:E365"/>
    <mergeCell ref="B366:E366"/>
    <mergeCell ref="B367:E367"/>
    <mergeCell ref="B368:E368"/>
    <mergeCell ref="B369:E369"/>
    <mergeCell ref="B358:E358"/>
    <mergeCell ref="B359:E359"/>
    <mergeCell ref="B360:E360"/>
    <mergeCell ref="B361:E361"/>
    <mergeCell ref="B362:E362"/>
    <mergeCell ref="B363:E363"/>
    <mergeCell ref="B352:E352"/>
    <mergeCell ref="B353:E353"/>
    <mergeCell ref="B354:E354"/>
    <mergeCell ref="B355:E355"/>
    <mergeCell ref="B356:E356"/>
    <mergeCell ref="B357:E357"/>
    <mergeCell ref="B346:E346"/>
    <mergeCell ref="B347:E347"/>
    <mergeCell ref="B348:E348"/>
    <mergeCell ref="B349:E349"/>
    <mergeCell ref="B350:E350"/>
    <mergeCell ref="B351:E351"/>
    <mergeCell ref="B340:E340"/>
    <mergeCell ref="B341:E341"/>
    <mergeCell ref="B342:E342"/>
    <mergeCell ref="B343:E343"/>
    <mergeCell ref="B344:E344"/>
    <mergeCell ref="B345:E345"/>
    <mergeCell ref="B334:E334"/>
    <mergeCell ref="B335:E335"/>
    <mergeCell ref="B336:E336"/>
    <mergeCell ref="B337:E337"/>
    <mergeCell ref="B338:E338"/>
    <mergeCell ref="B339:E339"/>
    <mergeCell ref="B328:E328"/>
    <mergeCell ref="B329:E329"/>
    <mergeCell ref="B330:E330"/>
    <mergeCell ref="B331:E331"/>
    <mergeCell ref="B332:E332"/>
    <mergeCell ref="B333:E333"/>
    <mergeCell ref="B322:E322"/>
    <mergeCell ref="B323:E323"/>
    <mergeCell ref="B324:E324"/>
    <mergeCell ref="B325:E325"/>
    <mergeCell ref="B326:E326"/>
    <mergeCell ref="B327:E327"/>
    <mergeCell ref="B316:E316"/>
    <mergeCell ref="B317:E317"/>
    <mergeCell ref="B318:E318"/>
    <mergeCell ref="B319:E319"/>
    <mergeCell ref="B320:E320"/>
    <mergeCell ref="B321:E321"/>
    <mergeCell ref="B310:E310"/>
    <mergeCell ref="B311:E311"/>
    <mergeCell ref="B312:E312"/>
    <mergeCell ref="B313:E313"/>
    <mergeCell ref="B314:E314"/>
    <mergeCell ref="B315:E315"/>
    <mergeCell ref="B304:E304"/>
    <mergeCell ref="B305:E305"/>
    <mergeCell ref="B306:E306"/>
    <mergeCell ref="B307:E307"/>
    <mergeCell ref="B308:E308"/>
    <mergeCell ref="B309:E309"/>
    <mergeCell ref="B298:E298"/>
    <mergeCell ref="B299:E299"/>
    <mergeCell ref="B300:E300"/>
    <mergeCell ref="B301:E301"/>
    <mergeCell ref="B302:E302"/>
    <mergeCell ref="B303:E303"/>
    <mergeCell ref="B292:E292"/>
    <mergeCell ref="B293:E293"/>
    <mergeCell ref="B294:E294"/>
    <mergeCell ref="B295:E295"/>
    <mergeCell ref="B296:E296"/>
    <mergeCell ref="B297:E297"/>
    <mergeCell ref="B286:E286"/>
    <mergeCell ref="B287:E287"/>
    <mergeCell ref="B288:E288"/>
    <mergeCell ref="B289:E289"/>
    <mergeCell ref="B290:E290"/>
    <mergeCell ref="B291:E291"/>
    <mergeCell ref="B284:E284"/>
    <mergeCell ref="B285:E285"/>
    <mergeCell ref="B282:E282"/>
    <mergeCell ref="B283:E283"/>
    <mergeCell ref="B276:E276"/>
    <mergeCell ref="B277:E277"/>
    <mergeCell ref="B278:E278"/>
    <mergeCell ref="B279:E279"/>
    <mergeCell ref="B280:E280"/>
    <mergeCell ref="B281:E281"/>
    <mergeCell ref="B270:E270"/>
    <mergeCell ref="B271:E271"/>
    <mergeCell ref="B272:E272"/>
    <mergeCell ref="B273:E273"/>
    <mergeCell ref="B274:E274"/>
    <mergeCell ref="B275:E275"/>
    <mergeCell ref="B265:E265"/>
    <mergeCell ref="B266:E266"/>
    <mergeCell ref="B267:E267"/>
    <mergeCell ref="B268:E268"/>
    <mergeCell ref="B269:E269"/>
    <mergeCell ref="B264:E264"/>
    <mergeCell ref="B258:E258"/>
    <mergeCell ref="B259:E259"/>
    <mergeCell ref="B260:E260"/>
    <mergeCell ref="B261:E261"/>
    <mergeCell ref="B262:E262"/>
    <mergeCell ref="B263:E263"/>
    <mergeCell ref="B252:E252"/>
    <mergeCell ref="B253:E253"/>
    <mergeCell ref="B254:E254"/>
    <mergeCell ref="B255:E255"/>
    <mergeCell ref="B256:E256"/>
    <mergeCell ref="B257:E257"/>
    <mergeCell ref="B246:E246"/>
    <mergeCell ref="B247:E247"/>
    <mergeCell ref="B248:E248"/>
    <mergeCell ref="B249:E249"/>
    <mergeCell ref="B250:E250"/>
    <mergeCell ref="B251:E251"/>
    <mergeCell ref="B240:E240"/>
    <mergeCell ref="B241:E241"/>
    <mergeCell ref="B242:E242"/>
    <mergeCell ref="B243:E243"/>
    <mergeCell ref="B244:E244"/>
    <mergeCell ref="B245:E245"/>
    <mergeCell ref="B234:E234"/>
    <mergeCell ref="B235:E235"/>
    <mergeCell ref="B236:E236"/>
    <mergeCell ref="B237:E237"/>
    <mergeCell ref="B238:E238"/>
    <mergeCell ref="B239:E239"/>
    <mergeCell ref="B228:E228"/>
    <mergeCell ref="B229:E229"/>
    <mergeCell ref="B230:E230"/>
    <mergeCell ref="B231:E231"/>
    <mergeCell ref="B232:E232"/>
    <mergeCell ref="B233:E233"/>
    <mergeCell ref="B222:E222"/>
    <mergeCell ref="B223:E223"/>
    <mergeCell ref="B224:E224"/>
    <mergeCell ref="B225:E225"/>
    <mergeCell ref="B226:E226"/>
    <mergeCell ref="B227:E227"/>
    <mergeCell ref="B216:E216"/>
    <mergeCell ref="B217:E217"/>
    <mergeCell ref="B218:E218"/>
    <mergeCell ref="B219:E219"/>
    <mergeCell ref="B220:E220"/>
    <mergeCell ref="B221:E221"/>
    <mergeCell ref="B212:E212"/>
    <mergeCell ref="B213:E213"/>
    <mergeCell ref="B214:E214"/>
    <mergeCell ref="B215:E215"/>
    <mergeCell ref="B208:E208"/>
    <mergeCell ref="B209:E209"/>
    <mergeCell ref="B210:E210"/>
    <mergeCell ref="B211:E211"/>
    <mergeCell ref="B202:E202"/>
    <mergeCell ref="B203:E203"/>
    <mergeCell ref="B204:E204"/>
    <mergeCell ref="B205:E205"/>
    <mergeCell ref="B206:E206"/>
    <mergeCell ref="B207:E207"/>
    <mergeCell ref="B196:E196"/>
    <mergeCell ref="B197:E197"/>
    <mergeCell ref="B198:E198"/>
    <mergeCell ref="B199:E199"/>
    <mergeCell ref="B200:E200"/>
    <mergeCell ref="B201:E201"/>
    <mergeCell ref="B191:E191"/>
    <mergeCell ref="B192:E192"/>
    <mergeCell ref="B193:E193"/>
    <mergeCell ref="B194:E194"/>
    <mergeCell ref="B195:E195"/>
    <mergeCell ref="B185:E185"/>
    <mergeCell ref="B186:E186"/>
    <mergeCell ref="B187:E187"/>
    <mergeCell ref="B188:E188"/>
    <mergeCell ref="B189:E189"/>
    <mergeCell ref="B190:E190"/>
    <mergeCell ref="B179:E179"/>
    <mergeCell ref="B180:E180"/>
    <mergeCell ref="B181:E181"/>
    <mergeCell ref="B182:E182"/>
    <mergeCell ref="B183:E183"/>
    <mergeCell ref="B184:E184"/>
    <mergeCell ref="B173:E173"/>
    <mergeCell ref="B174:E174"/>
    <mergeCell ref="B175:E175"/>
    <mergeCell ref="B176:E176"/>
    <mergeCell ref="B177:E177"/>
    <mergeCell ref="B178:E178"/>
    <mergeCell ref="B167:E167"/>
    <mergeCell ref="B168:E168"/>
    <mergeCell ref="B169:E169"/>
    <mergeCell ref="B170:E170"/>
    <mergeCell ref="B171:E171"/>
    <mergeCell ref="B172:E172"/>
    <mergeCell ref="B161:E161"/>
    <mergeCell ref="B162:E162"/>
    <mergeCell ref="B163:E163"/>
    <mergeCell ref="B164:E164"/>
    <mergeCell ref="B165:E165"/>
    <mergeCell ref="B166:E166"/>
    <mergeCell ref="B155:E155"/>
    <mergeCell ref="B156:E156"/>
    <mergeCell ref="B157:E157"/>
    <mergeCell ref="B158:E158"/>
    <mergeCell ref="B159:E159"/>
    <mergeCell ref="B160:E160"/>
    <mergeCell ref="B149:E149"/>
    <mergeCell ref="B150:E150"/>
    <mergeCell ref="B151:E151"/>
    <mergeCell ref="B152:E152"/>
    <mergeCell ref="B153:E153"/>
    <mergeCell ref="B154:E154"/>
    <mergeCell ref="B143:E143"/>
    <mergeCell ref="B144:E144"/>
    <mergeCell ref="B145:E145"/>
    <mergeCell ref="B146:E146"/>
    <mergeCell ref="B147:E147"/>
    <mergeCell ref="B148:E148"/>
    <mergeCell ref="B137:E137"/>
    <mergeCell ref="B138:E138"/>
    <mergeCell ref="B139:E139"/>
    <mergeCell ref="B140:E140"/>
    <mergeCell ref="B141:E141"/>
    <mergeCell ref="B142:E142"/>
    <mergeCell ref="B131:E131"/>
    <mergeCell ref="B132:E132"/>
    <mergeCell ref="B133:E133"/>
    <mergeCell ref="B134:E134"/>
    <mergeCell ref="B135:E135"/>
    <mergeCell ref="B136:E136"/>
    <mergeCell ref="B125:E125"/>
    <mergeCell ref="B126:E126"/>
    <mergeCell ref="B127:E127"/>
    <mergeCell ref="B128:E128"/>
    <mergeCell ref="B129:E129"/>
    <mergeCell ref="B130:E130"/>
    <mergeCell ref="B119:E119"/>
    <mergeCell ref="B120:E120"/>
    <mergeCell ref="B121:E121"/>
    <mergeCell ref="B122:E122"/>
    <mergeCell ref="B123:E123"/>
    <mergeCell ref="B124:E124"/>
    <mergeCell ref="B113:E113"/>
    <mergeCell ref="B114:E114"/>
    <mergeCell ref="B115:E115"/>
    <mergeCell ref="B116:E116"/>
    <mergeCell ref="B117:E117"/>
    <mergeCell ref="B118:E118"/>
    <mergeCell ref="B107:E107"/>
    <mergeCell ref="B108:E108"/>
    <mergeCell ref="B109:E109"/>
    <mergeCell ref="B110:E110"/>
    <mergeCell ref="B111:E111"/>
    <mergeCell ref="B112:E112"/>
    <mergeCell ref="B101:E101"/>
    <mergeCell ref="B102:E102"/>
    <mergeCell ref="B103:E103"/>
    <mergeCell ref="B104:E104"/>
    <mergeCell ref="B105:E105"/>
    <mergeCell ref="B106:E106"/>
    <mergeCell ref="B95:E95"/>
    <mergeCell ref="B96:E96"/>
    <mergeCell ref="B97:E97"/>
    <mergeCell ref="B98:E98"/>
    <mergeCell ref="B99:E99"/>
    <mergeCell ref="B100:E100"/>
    <mergeCell ref="B89:E89"/>
    <mergeCell ref="B90:E90"/>
    <mergeCell ref="B91:E91"/>
    <mergeCell ref="B92:E92"/>
    <mergeCell ref="B93:E93"/>
    <mergeCell ref="B94:E94"/>
    <mergeCell ref="B83:E83"/>
    <mergeCell ref="B84:E84"/>
    <mergeCell ref="B85:E85"/>
    <mergeCell ref="B86:E86"/>
    <mergeCell ref="B87:E87"/>
    <mergeCell ref="B88:E88"/>
    <mergeCell ref="B77:E77"/>
    <mergeCell ref="B78:E78"/>
    <mergeCell ref="B79:E79"/>
    <mergeCell ref="B80:E80"/>
    <mergeCell ref="B81:E81"/>
    <mergeCell ref="B82:E82"/>
    <mergeCell ref="B71:E71"/>
    <mergeCell ref="B72:E72"/>
    <mergeCell ref="B73:E73"/>
    <mergeCell ref="B74:E74"/>
    <mergeCell ref="B75:E75"/>
    <mergeCell ref="B76:E76"/>
    <mergeCell ref="B65:E65"/>
    <mergeCell ref="B66:E66"/>
    <mergeCell ref="B67:E67"/>
    <mergeCell ref="B68:E68"/>
    <mergeCell ref="B69:E69"/>
    <mergeCell ref="B70:E70"/>
    <mergeCell ref="B59:E59"/>
    <mergeCell ref="B60:E60"/>
    <mergeCell ref="B61:E61"/>
    <mergeCell ref="B62:E62"/>
    <mergeCell ref="B63:E63"/>
    <mergeCell ref="B64:E64"/>
    <mergeCell ref="B53:E53"/>
    <mergeCell ref="B54:E54"/>
    <mergeCell ref="B55:E55"/>
    <mergeCell ref="B56:E56"/>
    <mergeCell ref="B57:E57"/>
    <mergeCell ref="B58:E58"/>
    <mergeCell ref="B47:E47"/>
    <mergeCell ref="B48:E48"/>
    <mergeCell ref="B49:E49"/>
    <mergeCell ref="B50:E50"/>
    <mergeCell ref="B51:E51"/>
    <mergeCell ref="B52:E52"/>
    <mergeCell ref="B41:E41"/>
    <mergeCell ref="B42:E42"/>
    <mergeCell ref="B43:E43"/>
    <mergeCell ref="B44:E44"/>
    <mergeCell ref="B45:E45"/>
    <mergeCell ref="B46:E46"/>
    <mergeCell ref="B35:E35"/>
    <mergeCell ref="B36:E36"/>
    <mergeCell ref="B37:E37"/>
    <mergeCell ref="B38:E38"/>
    <mergeCell ref="B39:E39"/>
    <mergeCell ref="B40:E40"/>
    <mergeCell ref="B29:E29"/>
    <mergeCell ref="B30:E30"/>
    <mergeCell ref="B31:E31"/>
    <mergeCell ref="B32:E32"/>
    <mergeCell ref="B33:E33"/>
    <mergeCell ref="B34:E34"/>
    <mergeCell ref="B23:E23"/>
    <mergeCell ref="B24:E24"/>
    <mergeCell ref="B25:E25"/>
    <mergeCell ref="B26:E26"/>
    <mergeCell ref="B27:E27"/>
    <mergeCell ref="B28:E28"/>
    <mergeCell ref="B17:E17"/>
    <mergeCell ref="B18:E18"/>
    <mergeCell ref="B19:E19"/>
    <mergeCell ref="B20:E20"/>
    <mergeCell ref="B21:E21"/>
    <mergeCell ref="B22:E22"/>
    <mergeCell ref="B10:H10"/>
    <mergeCell ref="B7:D7"/>
    <mergeCell ref="B8:D8"/>
    <mergeCell ref="B15:E15"/>
    <mergeCell ref="B16:E16"/>
  </mergeCell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2:M766"/>
  <sheetViews>
    <sheetView topLeftCell="A288" zoomScale="65" zoomScaleNormal="65" workbookViewId="0">
      <selection activeCell="B37" sqref="B37:E37"/>
    </sheetView>
  </sheetViews>
  <sheetFormatPr baseColWidth="10" defaultColWidth="10.88671875" defaultRowHeight="14.4" x14ac:dyDescent="0.3"/>
  <cols>
    <col min="2" max="2" width="41.33203125" bestFit="1" customWidth="1"/>
    <col min="3" max="3" width="12.33203125" customWidth="1"/>
    <col min="5" max="5" width="26.33203125" customWidth="1"/>
    <col min="6" max="6" width="21.88671875" customWidth="1"/>
  </cols>
  <sheetData>
    <row r="2" spans="1:13" x14ac:dyDescent="0.3">
      <c r="A2" s="20"/>
      <c r="B2" s="21" t="s">
        <v>302</v>
      </c>
      <c r="C2" s="21"/>
      <c r="D2" s="21"/>
      <c r="E2" s="21"/>
      <c r="F2" s="21"/>
      <c r="G2" s="20"/>
      <c r="H2" s="20"/>
    </row>
    <row r="3" spans="1:13" s="14" customFormat="1" ht="14.4" customHeight="1" x14ac:dyDescent="0.25">
      <c r="A3" s="22"/>
      <c r="B3" s="21"/>
      <c r="C3" s="21"/>
      <c r="D3" s="21"/>
      <c r="E3" s="21"/>
      <c r="F3" s="21"/>
      <c r="G3" s="22"/>
      <c r="H3" s="22"/>
    </row>
    <row r="4" spans="1:13" x14ac:dyDescent="0.3">
      <c r="A4" s="20"/>
      <c r="B4" s="20"/>
      <c r="C4" s="20"/>
      <c r="D4" s="20"/>
      <c r="E4" s="20"/>
      <c r="F4" s="20"/>
      <c r="G4" s="20"/>
      <c r="H4" s="20"/>
    </row>
    <row r="7" spans="1:13" x14ac:dyDescent="0.3">
      <c r="B7" s="95" t="s">
        <v>304</v>
      </c>
      <c r="C7" s="95"/>
      <c r="D7" s="95"/>
    </row>
    <row r="8" spans="1:13" x14ac:dyDescent="0.3">
      <c r="B8" s="95" t="s">
        <v>305</v>
      </c>
      <c r="C8" s="95"/>
      <c r="D8" s="95"/>
      <c r="E8" s="20"/>
    </row>
    <row r="9" spans="1:13" x14ac:dyDescent="0.3">
      <c r="B9" s="20"/>
      <c r="C9" s="20"/>
      <c r="D9" s="20"/>
      <c r="E9" s="20"/>
    </row>
    <row r="10" spans="1:13" s="10" customFormat="1" x14ac:dyDescent="0.3">
      <c r="B10" s="91" t="s">
        <v>358</v>
      </c>
      <c r="C10" s="91"/>
      <c r="D10" s="91"/>
      <c r="E10" s="91"/>
      <c r="F10" s="91"/>
    </row>
    <row r="11" spans="1:13" ht="15" customHeight="1" x14ac:dyDescent="0.3">
      <c r="E11" s="2"/>
    </row>
    <row r="12" spans="1:13" ht="15" customHeight="1" x14ac:dyDescent="0.3">
      <c r="B12" s="23"/>
      <c r="C12" s="23"/>
      <c r="D12" s="23"/>
      <c r="E12" s="2"/>
    </row>
    <row r="13" spans="1:13" ht="15" customHeight="1" x14ac:dyDescent="0.3">
      <c r="B13" s="23" t="s">
        <v>298</v>
      </c>
      <c r="C13" s="23" t="s">
        <v>306</v>
      </c>
      <c r="D13" s="23"/>
      <c r="E13" s="2"/>
    </row>
    <row r="14" spans="1:13" ht="15" customHeight="1" x14ac:dyDescent="0.3">
      <c r="B14" s="15"/>
      <c r="C14" s="15"/>
      <c r="D14" s="15"/>
      <c r="E14" s="2"/>
    </row>
    <row r="15" spans="1:13" x14ac:dyDescent="0.3">
      <c r="B15" s="124" t="s">
        <v>83</v>
      </c>
      <c r="C15" s="125"/>
      <c r="D15" s="125"/>
      <c r="E15" s="125"/>
      <c r="F15" s="24">
        <v>2020</v>
      </c>
    </row>
    <row r="16" spans="1:13" x14ac:dyDescent="0.3">
      <c r="B16" s="100" t="s">
        <v>329</v>
      </c>
      <c r="C16" s="101"/>
      <c r="D16" s="101"/>
      <c r="E16" s="101"/>
      <c r="F16" s="29" t="e">
        <f>F70+F101+F134</f>
        <v>#REF!</v>
      </c>
      <c r="G16" t="s">
        <v>299</v>
      </c>
      <c r="H16" t="s">
        <v>299</v>
      </c>
      <c r="I16" t="s">
        <v>299</v>
      </c>
      <c r="J16" t="s">
        <v>299</v>
      </c>
      <c r="K16" t="s">
        <v>299</v>
      </c>
      <c r="L16" t="s">
        <v>299</v>
      </c>
      <c r="M16" t="s">
        <v>299</v>
      </c>
    </row>
    <row r="17" spans="2:13" s="25" customFormat="1" ht="15" customHeight="1" x14ac:dyDescent="0.3">
      <c r="B17" s="100" t="s">
        <v>88</v>
      </c>
      <c r="C17" s="101"/>
      <c r="D17" s="101"/>
      <c r="E17" s="101"/>
      <c r="F17" s="3"/>
      <c r="G17" s="25" t="s">
        <v>299</v>
      </c>
      <c r="H17" s="25" t="s">
        <v>299</v>
      </c>
      <c r="I17" s="25" t="s">
        <v>299</v>
      </c>
      <c r="J17" s="25" t="s">
        <v>299</v>
      </c>
      <c r="K17" s="25" t="s">
        <v>299</v>
      </c>
      <c r="L17" s="25" t="s">
        <v>299</v>
      </c>
      <c r="M17" s="25" t="s">
        <v>299</v>
      </c>
    </row>
    <row r="18" spans="2:13" s="25" customFormat="1" x14ac:dyDescent="0.3">
      <c r="B18" s="113" t="s">
        <v>333</v>
      </c>
      <c r="C18" s="114"/>
      <c r="D18" s="114"/>
      <c r="E18" s="114"/>
      <c r="F18" s="30" t="e">
        <f>F19+F22+F23</f>
        <v>#REF!</v>
      </c>
      <c r="G18" s="25" t="s">
        <v>299</v>
      </c>
      <c r="H18" s="25" t="s">
        <v>299</v>
      </c>
      <c r="I18" s="25" t="s">
        <v>299</v>
      </c>
      <c r="J18" s="25" t="s">
        <v>299</v>
      </c>
      <c r="K18" s="25" t="s">
        <v>299</v>
      </c>
      <c r="L18" s="25" t="s">
        <v>299</v>
      </c>
      <c r="M18" s="25" t="s">
        <v>299</v>
      </c>
    </row>
    <row r="19" spans="2:13" s="25" customFormat="1" x14ac:dyDescent="0.3">
      <c r="B19" s="106" t="s">
        <v>354</v>
      </c>
      <c r="C19" s="107"/>
      <c r="D19" s="107"/>
      <c r="E19" s="107"/>
      <c r="F19" s="3" t="e">
        <f>#REF!</f>
        <v>#REF!</v>
      </c>
    </row>
    <row r="20" spans="2:13" s="25" customFormat="1" x14ac:dyDescent="0.3">
      <c r="B20" s="102" t="s">
        <v>355</v>
      </c>
      <c r="C20" s="103"/>
      <c r="D20" s="103"/>
      <c r="E20" s="103"/>
      <c r="F20" s="3" t="e">
        <f>#REF!</f>
        <v>#REF!</v>
      </c>
    </row>
    <row r="21" spans="2:13" s="25" customFormat="1" x14ac:dyDescent="0.3">
      <c r="B21" s="102" t="s">
        <v>356</v>
      </c>
      <c r="C21" s="103"/>
      <c r="D21" s="103"/>
      <c r="E21" s="103"/>
      <c r="F21" s="3" t="e">
        <f>F19-F20</f>
        <v>#REF!</v>
      </c>
    </row>
    <row r="22" spans="2:13" s="25" customFormat="1" x14ac:dyDescent="0.3">
      <c r="B22" s="106" t="s">
        <v>357</v>
      </c>
      <c r="C22" s="107"/>
      <c r="D22" s="107"/>
      <c r="E22" s="107"/>
      <c r="F22" s="3" t="e">
        <f>#REF!</f>
        <v>#REF!</v>
      </c>
    </row>
    <row r="23" spans="2:13" s="25" customFormat="1" x14ac:dyDescent="0.3">
      <c r="B23" s="106" t="s">
        <v>97</v>
      </c>
      <c r="C23" s="107"/>
      <c r="D23" s="107"/>
      <c r="E23" s="107"/>
      <c r="F23" s="3" t="e">
        <f>#REF!</f>
        <v>#REF!</v>
      </c>
    </row>
    <row r="24" spans="2:13" s="25" customFormat="1" x14ac:dyDescent="0.3">
      <c r="B24" s="113" t="s">
        <v>338</v>
      </c>
      <c r="C24" s="114"/>
      <c r="D24" s="114"/>
      <c r="E24" s="114"/>
      <c r="F24" s="30" t="e">
        <f>F25+F28+F29</f>
        <v>#REF!</v>
      </c>
      <c r="G24" s="25" t="s">
        <v>299</v>
      </c>
      <c r="H24" s="25" t="s">
        <v>299</v>
      </c>
      <c r="I24" s="25" t="s">
        <v>299</v>
      </c>
      <c r="J24" s="25" t="s">
        <v>299</v>
      </c>
      <c r="K24" s="25" t="s">
        <v>299</v>
      </c>
      <c r="L24" s="25" t="s">
        <v>299</v>
      </c>
      <c r="M24" s="25" t="s">
        <v>299</v>
      </c>
    </row>
    <row r="25" spans="2:13" s="25" customFormat="1" x14ac:dyDescent="0.3">
      <c r="B25" s="106" t="s">
        <v>386</v>
      </c>
      <c r="C25" s="107"/>
      <c r="D25" s="107"/>
      <c r="E25" s="107"/>
      <c r="F25" s="30" t="e">
        <f>#REF!</f>
        <v>#REF!</v>
      </c>
    </row>
    <row r="26" spans="2:13" s="25" customFormat="1" x14ac:dyDescent="0.3">
      <c r="B26" s="102" t="s">
        <v>355</v>
      </c>
      <c r="C26" s="103"/>
      <c r="D26" s="103"/>
      <c r="E26" s="103"/>
      <c r="F26" s="3" t="e">
        <f>#REF!</f>
        <v>#REF!</v>
      </c>
    </row>
    <row r="27" spans="2:13" s="25" customFormat="1" x14ac:dyDescent="0.3">
      <c r="B27" s="102" t="s">
        <v>356</v>
      </c>
      <c r="C27" s="103"/>
      <c r="D27" s="103"/>
      <c r="E27" s="103"/>
      <c r="F27" s="3" t="e">
        <f>F25-F26</f>
        <v>#REF!</v>
      </c>
    </row>
    <row r="28" spans="2:13" s="25" customFormat="1" x14ac:dyDescent="0.3">
      <c r="B28" s="106" t="s">
        <v>357</v>
      </c>
      <c r="C28" s="107"/>
      <c r="D28" s="107"/>
      <c r="E28" s="107"/>
      <c r="F28" s="3" t="e">
        <f>#REF!</f>
        <v>#REF!</v>
      </c>
    </row>
    <row r="29" spans="2:13" s="25" customFormat="1" x14ac:dyDescent="0.3">
      <c r="B29" s="106" t="s">
        <v>97</v>
      </c>
      <c r="C29" s="107"/>
      <c r="D29" s="107"/>
      <c r="E29" s="107"/>
      <c r="F29" s="3" t="e">
        <f>#REF!</f>
        <v>#REF!</v>
      </c>
    </row>
    <row r="30" spans="2:13" s="25" customFormat="1" x14ac:dyDescent="0.3">
      <c r="B30" s="111" t="s">
        <v>326</v>
      </c>
      <c r="C30" s="112"/>
      <c r="D30" s="112"/>
      <c r="E30" s="112"/>
      <c r="F30" s="28" t="e">
        <f>F18-F24</f>
        <v>#REF!</v>
      </c>
      <c r="G30" s="25" t="s">
        <v>299</v>
      </c>
      <c r="H30" s="25" t="s">
        <v>299</v>
      </c>
      <c r="I30" s="25" t="s">
        <v>299</v>
      </c>
      <c r="J30" s="25" t="s">
        <v>299</v>
      </c>
      <c r="K30" s="25" t="s">
        <v>299</v>
      </c>
      <c r="L30" s="25" t="s">
        <v>299</v>
      </c>
      <c r="M30" s="25" t="s">
        <v>299</v>
      </c>
    </row>
    <row r="31" spans="2:13" s="25" customFormat="1" x14ac:dyDescent="0.3">
      <c r="B31" s="113" t="s">
        <v>334</v>
      </c>
      <c r="C31" s="114"/>
      <c r="D31" s="114"/>
      <c r="E31" s="114"/>
      <c r="F31" s="28" t="e">
        <f>F32+F33+F37+F38+F41+F42+F43+F44+F45+F46+F47+F48+F49</f>
        <v>#REF!</v>
      </c>
      <c r="G31" s="25" t="s">
        <v>299</v>
      </c>
      <c r="H31" s="25" t="s">
        <v>299</v>
      </c>
      <c r="I31" s="25" t="s">
        <v>299</v>
      </c>
      <c r="J31" s="25" t="s">
        <v>299</v>
      </c>
      <c r="K31" s="25" t="s">
        <v>299</v>
      </c>
      <c r="L31" s="25" t="s">
        <v>299</v>
      </c>
      <c r="M31" s="25" t="s">
        <v>299</v>
      </c>
    </row>
    <row r="32" spans="2:13" s="25" customFormat="1" x14ac:dyDescent="0.3">
      <c r="B32" s="102" t="s">
        <v>5</v>
      </c>
      <c r="C32" s="102"/>
      <c r="D32" s="102"/>
      <c r="E32" s="102"/>
      <c r="F32" s="27" t="e">
        <f>#REF!</f>
        <v>#REF!</v>
      </c>
    </row>
    <row r="33" spans="2:6" s="25" customFormat="1" x14ac:dyDescent="0.3">
      <c r="B33" s="102" t="s">
        <v>7</v>
      </c>
      <c r="C33" s="102"/>
      <c r="D33" s="102"/>
      <c r="E33" s="102"/>
      <c r="F33" s="27" t="e">
        <f>#REF!</f>
        <v>#REF!</v>
      </c>
    </row>
    <row r="34" spans="2:6" s="25" customFormat="1" x14ac:dyDescent="0.3">
      <c r="B34" s="117" t="s">
        <v>9</v>
      </c>
      <c r="C34" s="117"/>
      <c r="D34" s="117"/>
      <c r="E34" s="117"/>
      <c r="F34" s="27" t="e">
        <f>#REF!</f>
        <v>#REF!</v>
      </c>
    </row>
    <row r="35" spans="2:6" s="25" customFormat="1" x14ac:dyDescent="0.3">
      <c r="B35" s="117" t="s">
        <v>359</v>
      </c>
      <c r="C35" s="117"/>
      <c r="D35" s="117"/>
      <c r="E35" s="117"/>
      <c r="F35" s="27" t="e">
        <f>#REF!</f>
        <v>#REF!</v>
      </c>
    </row>
    <row r="36" spans="2:6" s="25" customFormat="1" x14ac:dyDescent="0.3">
      <c r="B36" s="117" t="s">
        <v>360</v>
      </c>
      <c r="C36" s="117"/>
      <c r="D36" s="117"/>
      <c r="E36" s="117"/>
      <c r="F36" s="27" t="e">
        <f>#REF!+#REF!</f>
        <v>#REF!</v>
      </c>
    </row>
    <row r="37" spans="2:6" s="25" customFormat="1" x14ac:dyDescent="0.3">
      <c r="B37" s="102" t="s">
        <v>13</v>
      </c>
      <c r="C37" s="102"/>
      <c r="D37" s="102"/>
      <c r="E37" s="102"/>
      <c r="F37" s="27" t="e">
        <f>#REF!</f>
        <v>#REF!</v>
      </c>
    </row>
    <row r="38" spans="2:6" s="25" customFormat="1" x14ac:dyDescent="0.3">
      <c r="B38" s="102" t="s">
        <v>361</v>
      </c>
      <c r="C38" s="102"/>
      <c r="D38" s="102"/>
      <c r="E38" s="102"/>
      <c r="F38" s="27" t="e">
        <f>#REF!</f>
        <v>#REF!</v>
      </c>
    </row>
    <row r="39" spans="2:6" s="25" customFormat="1" x14ac:dyDescent="0.3">
      <c r="B39" s="117" t="s">
        <v>362</v>
      </c>
      <c r="C39" s="117"/>
      <c r="D39" s="117"/>
      <c r="E39" s="117"/>
      <c r="F39" s="27" t="e">
        <f>#REF!</f>
        <v>#REF!</v>
      </c>
    </row>
    <row r="40" spans="2:6" s="25" customFormat="1" x14ac:dyDescent="0.3">
      <c r="B40" s="117" t="s">
        <v>363</v>
      </c>
      <c r="C40" s="117"/>
      <c r="D40" s="117"/>
      <c r="E40" s="117"/>
      <c r="F40" s="27" t="e">
        <f>F38-F39</f>
        <v>#REF!</v>
      </c>
    </row>
    <row r="41" spans="2:6" s="25" customFormat="1" x14ac:dyDescent="0.3">
      <c r="B41" s="102" t="s">
        <v>16</v>
      </c>
      <c r="C41" s="102"/>
      <c r="D41" s="102"/>
      <c r="E41" s="102"/>
      <c r="F41" s="27" t="e">
        <f>#REF!</f>
        <v>#REF!</v>
      </c>
    </row>
    <row r="42" spans="2:6" s="25" customFormat="1" x14ac:dyDescent="0.3">
      <c r="B42" s="102" t="s">
        <v>364</v>
      </c>
      <c r="C42" s="102"/>
      <c r="D42" s="102"/>
      <c r="E42" s="102"/>
      <c r="F42" s="27" t="e">
        <f>#REF!</f>
        <v>#REF!</v>
      </c>
    </row>
    <row r="43" spans="2:6" s="25" customFormat="1" x14ac:dyDescent="0.3">
      <c r="B43" s="102" t="s">
        <v>365</v>
      </c>
      <c r="C43" s="102"/>
      <c r="D43" s="102"/>
      <c r="E43" s="102"/>
      <c r="F43" s="27" t="e">
        <f>#REF!</f>
        <v>#REF!</v>
      </c>
    </row>
    <row r="44" spans="2:6" s="25" customFormat="1" x14ac:dyDescent="0.3">
      <c r="B44" s="119" t="s">
        <v>21</v>
      </c>
      <c r="C44" s="119"/>
      <c r="D44" s="119"/>
      <c r="E44" s="119"/>
      <c r="F44" s="27" t="e">
        <f>#REF!</f>
        <v>#REF!</v>
      </c>
    </row>
    <row r="45" spans="2:6" s="25" customFormat="1" x14ac:dyDescent="0.3">
      <c r="B45" s="119" t="s">
        <v>22</v>
      </c>
      <c r="C45" s="119"/>
      <c r="D45" s="119"/>
      <c r="E45" s="119"/>
      <c r="F45" s="27" t="e">
        <f>#REF!</f>
        <v>#REF!</v>
      </c>
    </row>
    <row r="46" spans="2:6" s="25" customFormat="1" x14ac:dyDescent="0.3">
      <c r="B46" s="119" t="s">
        <v>387</v>
      </c>
      <c r="C46" s="119"/>
      <c r="D46" s="119"/>
      <c r="E46" s="119"/>
      <c r="F46" s="27" t="e">
        <f>#REF!</f>
        <v>#REF!</v>
      </c>
    </row>
    <row r="47" spans="2:6" s="25" customFormat="1" x14ac:dyDescent="0.3">
      <c r="B47" s="102" t="s">
        <v>366</v>
      </c>
      <c r="C47" s="102"/>
      <c r="D47" s="102"/>
      <c r="E47" s="102"/>
      <c r="F47" s="27" t="e">
        <f>#REF!-F44-F45-F46+#REF!+#REF!</f>
        <v>#REF!</v>
      </c>
    </row>
    <row r="48" spans="2:6" s="25" customFormat="1" x14ac:dyDescent="0.3">
      <c r="B48" s="102" t="s">
        <v>367</v>
      </c>
      <c r="C48" s="102"/>
      <c r="D48" s="102"/>
      <c r="E48" s="102"/>
      <c r="F48" s="27" t="e">
        <f>#REF!</f>
        <v>#REF!</v>
      </c>
    </row>
    <row r="49" spans="2:13" s="25" customFormat="1" x14ac:dyDescent="0.3">
      <c r="B49" s="102" t="s">
        <v>368</v>
      </c>
      <c r="C49" s="102"/>
      <c r="D49" s="102"/>
      <c r="E49" s="102"/>
      <c r="F49" s="27" t="e">
        <f>#REF!</f>
        <v>#REF!</v>
      </c>
    </row>
    <row r="50" spans="2:13" s="25" customFormat="1" x14ac:dyDescent="0.3">
      <c r="B50" s="113" t="s">
        <v>339</v>
      </c>
      <c r="C50" s="114"/>
      <c r="D50" s="114"/>
      <c r="E50" s="114"/>
      <c r="F50" s="28" t="e">
        <f>F51+F52+F56+F57+F60+F61+F62+F63+F64+F65+F66+F67+F68</f>
        <v>#REF!</v>
      </c>
      <c r="G50" s="25" t="s">
        <v>299</v>
      </c>
      <c r="H50" s="25" t="s">
        <v>299</v>
      </c>
      <c r="I50" s="25" t="s">
        <v>299</v>
      </c>
      <c r="J50" s="25" t="s">
        <v>299</v>
      </c>
      <c r="K50" s="25" t="s">
        <v>299</v>
      </c>
      <c r="L50" s="25" t="s">
        <v>299</v>
      </c>
      <c r="M50" s="25" t="s">
        <v>299</v>
      </c>
    </row>
    <row r="51" spans="2:13" s="25" customFormat="1" x14ac:dyDescent="0.3">
      <c r="B51" s="102" t="s">
        <v>5</v>
      </c>
      <c r="C51" s="102"/>
      <c r="D51" s="102"/>
      <c r="E51" s="102"/>
      <c r="F51" s="27" t="e">
        <f>#REF!</f>
        <v>#REF!</v>
      </c>
    </row>
    <row r="52" spans="2:13" s="25" customFormat="1" x14ac:dyDescent="0.3">
      <c r="B52" s="102" t="s">
        <v>7</v>
      </c>
      <c r="C52" s="102"/>
      <c r="D52" s="102"/>
      <c r="E52" s="102"/>
      <c r="F52" s="27" t="e">
        <f>#REF!</f>
        <v>#REF!</v>
      </c>
    </row>
    <row r="53" spans="2:13" s="25" customFormat="1" x14ac:dyDescent="0.3">
      <c r="B53" s="117" t="s">
        <v>9</v>
      </c>
      <c r="C53" s="117"/>
      <c r="D53" s="117"/>
      <c r="E53" s="117"/>
      <c r="F53" s="27" t="e">
        <f>#REF!</f>
        <v>#REF!</v>
      </c>
    </row>
    <row r="54" spans="2:13" s="25" customFormat="1" x14ac:dyDescent="0.3">
      <c r="B54" s="117" t="s">
        <v>359</v>
      </c>
      <c r="C54" s="117"/>
      <c r="D54" s="117"/>
      <c r="E54" s="117"/>
      <c r="F54" s="27" t="e">
        <f>#REF!</f>
        <v>#REF!</v>
      </c>
    </row>
    <row r="55" spans="2:13" s="25" customFormat="1" x14ac:dyDescent="0.3">
      <c r="B55" s="117" t="s">
        <v>360</v>
      </c>
      <c r="C55" s="117"/>
      <c r="D55" s="117"/>
      <c r="E55" s="117"/>
      <c r="F55" s="27" t="e">
        <f>#REF!+#REF!</f>
        <v>#REF!</v>
      </c>
    </row>
    <row r="56" spans="2:13" s="25" customFormat="1" x14ac:dyDescent="0.3">
      <c r="B56" s="102" t="s">
        <v>13</v>
      </c>
      <c r="C56" s="102"/>
      <c r="D56" s="102"/>
      <c r="E56" s="102"/>
      <c r="F56" s="27" t="e">
        <f>#REF!</f>
        <v>#REF!</v>
      </c>
    </row>
    <row r="57" spans="2:13" s="25" customFormat="1" x14ac:dyDescent="0.3">
      <c r="B57" s="102" t="s">
        <v>361</v>
      </c>
      <c r="C57" s="102"/>
      <c r="D57" s="102"/>
      <c r="E57" s="102"/>
      <c r="F57" s="27" t="e">
        <f>#REF!</f>
        <v>#REF!</v>
      </c>
    </row>
    <row r="58" spans="2:13" s="25" customFormat="1" x14ac:dyDescent="0.3">
      <c r="B58" s="117" t="s">
        <v>362</v>
      </c>
      <c r="C58" s="117"/>
      <c r="D58" s="117"/>
      <c r="E58" s="117"/>
      <c r="F58" s="27" t="e">
        <f>#REF!</f>
        <v>#REF!</v>
      </c>
    </row>
    <row r="59" spans="2:13" s="25" customFormat="1" x14ac:dyDescent="0.3">
      <c r="B59" s="117" t="s">
        <v>363</v>
      </c>
      <c r="C59" s="117"/>
      <c r="D59" s="117"/>
      <c r="E59" s="117"/>
      <c r="F59" s="27" t="e">
        <f>F57-F58</f>
        <v>#REF!</v>
      </c>
    </row>
    <row r="60" spans="2:13" s="25" customFormat="1" x14ac:dyDescent="0.3">
      <c r="B60" s="102" t="s">
        <v>16</v>
      </c>
      <c r="C60" s="102"/>
      <c r="D60" s="102"/>
      <c r="E60" s="102"/>
      <c r="F60" s="27" t="e">
        <f>#REF!</f>
        <v>#REF!</v>
      </c>
    </row>
    <row r="61" spans="2:13" s="25" customFormat="1" x14ac:dyDescent="0.3">
      <c r="B61" s="102" t="s">
        <v>364</v>
      </c>
      <c r="C61" s="102"/>
      <c r="D61" s="102"/>
      <c r="E61" s="102"/>
      <c r="F61" s="27" t="e">
        <f>#REF!</f>
        <v>#REF!</v>
      </c>
    </row>
    <row r="62" spans="2:13" s="25" customFormat="1" x14ac:dyDescent="0.3">
      <c r="B62" s="102" t="s">
        <v>365</v>
      </c>
      <c r="C62" s="102"/>
      <c r="D62" s="102"/>
      <c r="E62" s="102"/>
      <c r="F62" s="27" t="e">
        <f>#REF!</f>
        <v>#REF!</v>
      </c>
    </row>
    <row r="63" spans="2:13" s="25" customFormat="1" x14ac:dyDescent="0.3">
      <c r="B63" s="119" t="s">
        <v>21</v>
      </c>
      <c r="C63" s="119"/>
      <c r="D63" s="119"/>
      <c r="E63" s="119"/>
      <c r="F63" s="27" t="e">
        <f>#REF!</f>
        <v>#REF!</v>
      </c>
    </row>
    <row r="64" spans="2:13" s="25" customFormat="1" x14ac:dyDescent="0.3">
      <c r="B64" s="119" t="s">
        <v>22</v>
      </c>
      <c r="C64" s="119"/>
      <c r="D64" s="119"/>
      <c r="E64" s="119"/>
      <c r="F64" s="27" t="e">
        <f>#REF!</f>
        <v>#REF!</v>
      </c>
    </row>
    <row r="65" spans="2:13" s="25" customFormat="1" ht="14.4" customHeight="1" x14ac:dyDescent="0.3">
      <c r="B65" s="119" t="s">
        <v>387</v>
      </c>
      <c r="C65" s="119"/>
      <c r="D65" s="119"/>
      <c r="E65" s="119"/>
      <c r="F65" s="27" t="e">
        <f>#REF!</f>
        <v>#REF!</v>
      </c>
    </row>
    <row r="66" spans="2:13" s="25" customFormat="1" x14ac:dyDescent="0.3">
      <c r="B66" s="102" t="s">
        <v>366</v>
      </c>
      <c r="C66" s="102"/>
      <c r="D66" s="102"/>
      <c r="E66" s="102"/>
      <c r="F66" s="27" t="e">
        <f>#REF!-F63-F64-F65+#REF!+#REF!</f>
        <v>#REF!</v>
      </c>
    </row>
    <row r="67" spans="2:13" s="25" customFormat="1" x14ac:dyDescent="0.3">
      <c r="B67" s="102" t="s">
        <v>367</v>
      </c>
      <c r="C67" s="102"/>
      <c r="D67" s="102"/>
      <c r="E67" s="102"/>
      <c r="F67" s="27" t="e">
        <f>#REF!</f>
        <v>#REF!</v>
      </c>
    </row>
    <row r="68" spans="2:13" s="25" customFormat="1" x14ac:dyDescent="0.3">
      <c r="B68" s="102" t="s">
        <v>368</v>
      </c>
      <c r="C68" s="102"/>
      <c r="D68" s="102"/>
      <c r="E68" s="102"/>
      <c r="F68" s="27" t="e">
        <f>#REF!</f>
        <v>#REF!</v>
      </c>
    </row>
    <row r="69" spans="2:13" s="25" customFormat="1" x14ac:dyDescent="0.3">
      <c r="B69" s="104" t="s">
        <v>324</v>
      </c>
      <c r="C69" s="105"/>
      <c r="D69" s="105"/>
      <c r="E69" s="105"/>
      <c r="F69" s="28" t="e">
        <f>F31-F50</f>
        <v>#REF!</v>
      </c>
      <c r="G69" s="25" t="s">
        <v>299</v>
      </c>
      <c r="H69" s="25" t="s">
        <v>299</v>
      </c>
      <c r="I69" s="25" t="s">
        <v>299</v>
      </c>
      <c r="J69" s="25" t="s">
        <v>299</v>
      </c>
      <c r="K69" s="25" t="s">
        <v>299</v>
      </c>
      <c r="L69" s="25" t="s">
        <v>299</v>
      </c>
      <c r="M69" s="25" t="s">
        <v>299</v>
      </c>
    </row>
    <row r="70" spans="2:13" s="25" customFormat="1" x14ac:dyDescent="0.3">
      <c r="B70" s="104" t="s">
        <v>325</v>
      </c>
      <c r="C70" s="105"/>
      <c r="D70" s="105"/>
      <c r="E70" s="105"/>
      <c r="F70" s="28" t="e">
        <f>F69+F30</f>
        <v>#REF!</v>
      </c>
      <c r="G70" s="25" t="s">
        <v>299</v>
      </c>
      <c r="H70" s="25" t="s">
        <v>299</v>
      </c>
      <c r="I70" s="25" t="s">
        <v>299</v>
      </c>
      <c r="J70" s="25" t="s">
        <v>299</v>
      </c>
      <c r="K70" s="25" t="s">
        <v>299</v>
      </c>
      <c r="L70" s="25" t="s">
        <v>299</v>
      </c>
      <c r="M70" s="25" t="s">
        <v>299</v>
      </c>
    </row>
    <row r="71" spans="2:13" s="25" customFormat="1" ht="14.4" customHeight="1" x14ac:dyDescent="0.3">
      <c r="B71" s="100" t="s">
        <v>335</v>
      </c>
      <c r="C71" s="101"/>
      <c r="D71" s="101"/>
      <c r="E71" s="101"/>
      <c r="F71" s="30" t="e">
        <f>F72+F73+F85</f>
        <v>#REF!</v>
      </c>
      <c r="G71" s="25" t="s">
        <v>299</v>
      </c>
      <c r="H71" s="25" t="s">
        <v>299</v>
      </c>
      <c r="I71" s="25" t="s">
        <v>299</v>
      </c>
      <c r="J71" s="25" t="s">
        <v>299</v>
      </c>
      <c r="K71" s="25" t="s">
        <v>299</v>
      </c>
      <c r="L71" s="25" t="s">
        <v>299</v>
      </c>
      <c r="M71" s="25" t="s">
        <v>299</v>
      </c>
    </row>
    <row r="72" spans="2:13" s="25" customFormat="1" ht="14.4" customHeight="1" x14ac:dyDescent="0.3">
      <c r="B72" s="106" t="s">
        <v>24</v>
      </c>
      <c r="C72" s="106"/>
      <c r="D72" s="106"/>
      <c r="E72" s="106"/>
      <c r="F72" s="3" t="e">
        <f>#REF!</f>
        <v>#REF!</v>
      </c>
    </row>
    <row r="73" spans="2:13" s="25" customFormat="1" ht="14.4" customHeight="1" x14ac:dyDescent="0.3">
      <c r="B73" s="106" t="s">
        <v>26</v>
      </c>
      <c r="C73" s="106"/>
      <c r="D73" s="106"/>
      <c r="E73" s="106"/>
      <c r="F73" s="3" t="e">
        <f>F74+F78+F82</f>
        <v>#REF!</v>
      </c>
    </row>
    <row r="74" spans="2:13" s="25" customFormat="1" ht="14.4" customHeight="1" x14ac:dyDescent="0.3">
      <c r="B74" s="117" t="s">
        <v>27</v>
      </c>
      <c r="C74" s="117"/>
      <c r="D74" s="117"/>
      <c r="E74" s="117"/>
      <c r="F74" s="3" t="e">
        <f>#REF!</f>
        <v>#REF!</v>
      </c>
    </row>
    <row r="75" spans="2:13" s="25" customFormat="1" ht="14.4" customHeight="1" x14ac:dyDescent="0.3">
      <c r="B75" s="115" t="s">
        <v>28</v>
      </c>
      <c r="C75" s="115"/>
      <c r="D75" s="115"/>
      <c r="E75" s="115"/>
      <c r="F75" s="3" t="e">
        <f>#REF!</f>
        <v>#REF!</v>
      </c>
    </row>
    <row r="76" spans="2:13" s="25" customFormat="1" ht="14.4" customHeight="1" x14ac:dyDescent="0.3">
      <c r="B76" s="115" t="s">
        <v>369</v>
      </c>
      <c r="C76" s="115"/>
      <c r="D76" s="115"/>
      <c r="E76" s="115"/>
      <c r="F76" s="3" t="e">
        <f>#REF!</f>
        <v>#REF!</v>
      </c>
    </row>
    <row r="77" spans="2:13" s="25" customFormat="1" ht="14.4" customHeight="1" x14ac:dyDescent="0.3">
      <c r="B77" s="126" t="s">
        <v>31</v>
      </c>
      <c r="C77" s="126"/>
      <c r="D77" s="126"/>
      <c r="E77" s="126"/>
      <c r="F77" s="3" t="e">
        <f>#REF!</f>
        <v>#REF!</v>
      </c>
    </row>
    <row r="78" spans="2:13" s="25" customFormat="1" ht="14.4" customHeight="1" x14ac:dyDescent="0.3">
      <c r="B78" s="117" t="s">
        <v>32</v>
      </c>
      <c r="C78" s="117"/>
      <c r="D78" s="117"/>
      <c r="E78" s="117"/>
      <c r="F78" s="3" t="e">
        <f>#REF!</f>
        <v>#REF!</v>
      </c>
    </row>
    <row r="79" spans="2:13" s="25" customFormat="1" ht="14.4" customHeight="1" x14ac:dyDescent="0.3">
      <c r="B79" s="126" t="s">
        <v>33</v>
      </c>
      <c r="C79" s="126"/>
      <c r="D79" s="126"/>
      <c r="E79" s="126"/>
      <c r="F79" s="3" t="e">
        <f>#REF!</f>
        <v>#REF!</v>
      </c>
    </row>
    <row r="80" spans="2:13" s="25" customFormat="1" ht="14.4" customHeight="1" x14ac:dyDescent="0.3">
      <c r="B80" s="126" t="s">
        <v>34</v>
      </c>
      <c r="C80" s="126"/>
      <c r="D80" s="126"/>
      <c r="E80" s="126"/>
      <c r="F80" s="3" t="e">
        <f>#REF!</f>
        <v>#REF!</v>
      </c>
    </row>
    <row r="81" spans="2:6" s="25" customFormat="1" ht="14.4" customHeight="1" x14ac:dyDescent="0.3">
      <c r="B81" s="126" t="s">
        <v>31</v>
      </c>
      <c r="C81" s="126"/>
      <c r="D81" s="126"/>
      <c r="E81" s="126"/>
      <c r="F81" s="3" t="e">
        <f>#REF!</f>
        <v>#REF!</v>
      </c>
    </row>
    <row r="82" spans="2:6" s="25" customFormat="1" ht="14.4" customHeight="1" x14ac:dyDescent="0.3">
      <c r="B82" s="117" t="s">
        <v>37</v>
      </c>
      <c r="C82" s="117"/>
      <c r="D82" s="117"/>
      <c r="E82" s="117"/>
      <c r="F82" s="3" t="e">
        <f>#REF!</f>
        <v>#REF!</v>
      </c>
    </row>
    <row r="83" spans="2:6" s="25" customFormat="1" ht="14.4" customHeight="1" x14ac:dyDescent="0.3">
      <c r="B83" s="126" t="s">
        <v>38</v>
      </c>
      <c r="C83" s="126"/>
      <c r="D83" s="126"/>
      <c r="E83" s="126"/>
      <c r="F83" s="3" t="e">
        <f>#REF!</f>
        <v>#REF!</v>
      </c>
    </row>
    <row r="84" spans="2:6" s="25" customFormat="1" ht="14.4" customHeight="1" x14ac:dyDescent="0.3">
      <c r="B84" s="126" t="s">
        <v>31</v>
      </c>
      <c r="C84" s="126"/>
      <c r="D84" s="126"/>
      <c r="E84" s="126"/>
      <c r="F84" s="3" t="e">
        <f>#REF!</f>
        <v>#REF!</v>
      </c>
    </row>
    <row r="85" spans="2:6" s="25" customFormat="1" ht="14.4" customHeight="1" x14ac:dyDescent="0.3">
      <c r="B85" s="106" t="s">
        <v>43</v>
      </c>
      <c r="C85" s="106"/>
      <c r="D85" s="106"/>
      <c r="E85" s="106"/>
      <c r="F85" s="3" t="e">
        <f>#REF!</f>
        <v>#REF!</v>
      </c>
    </row>
    <row r="86" spans="2:6" s="25" customFormat="1" ht="14.4" customHeight="1" x14ac:dyDescent="0.3">
      <c r="B86" s="119" t="s">
        <v>340</v>
      </c>
      <c r="C86" s="120"/>
      <c r="D86" s="120"/>
      <c r="E86" s="120"/>
      <c r="F86" s="30" t="e">
        <f>F87+F88+F100</f>
        <v>#REF!</v>
      </c>
    </row>
    <row r="87" spans="2:6" s="25" customFormat="1" ht="14.4" customHeight="1" x14ac:dyDescent="0.3">
      <c r="B87" s="106" t="s">
        <v>24</v>
      </c>
      <c r="C87" s="106"/>
      <c r="D87" s="106"/>
      <c r="E87" s="106"/>
      <c r="F87" s="3" t="e">
        <f>#REF!</f>
        <v>#REF!</v>
      </c>
    </row>
    <row r="88" spans="2:6" s="25" customFormat="1" ht="14.4" customHeight="1" x14ac:dyDescent="0.3">
      <c r="B88" s="106" t="s">
        <v>26</v>
      </c>
      <c r="C88" s="106"/>
      <c r="D88" s="106"/>
      <c r="E88" s="106"/>
      <c r="F88" s="3" t="e">
        <f>F89+F93+F97</f>
        <v>#REF!</v>
      </c>
    </row>
    <row r="89" spans="2:6" s="25" customFormat="1" ht="14.4" customHeight="1" x14ac:dyDescent="0.3">
      <c r="B89" s="117" t="s">
        <v>27</v>
      </c>
      <c r="C89" s="117"/>
      <c r="D89" s="117"/>
      <c r="E89" s="117"/>
      <c r="F89" s="3" t="e">
        <f>#REF!</f>
        <v>#REF!</v>
      </c>
    </row>
    <row r="90" spans="2:6" s="25" customFormat="1" ht="14.4" customHeight="1" x14ac:dyDescent="0.3">
      <c r="B90" s="115" t="s">
        <v>28</v>
      </c>
      <c r="C90" s="115"/>
      <c r="D90" s="115"/>
      <c r="E90" s="115"/>
      <c r="F90" s="3" t="e">
        <f>#REF!</f>
        <v>#REF!</v>
      </c>
    </row>
    <row r="91" spans="2:6" s="25" customFormat="1" ht="14.4" customHeight="1" x14ac:dyDescent="0.3">
      <c r="B91" s="115" t="s">
        <v>369</v>
      </c>
      <c r="C91" s="115"/>
      <c r="D91" s="115"/>
      <c r="E91" s="115"/>
      <c r="F91" s="3" t="e">
        <f>#REF!</f>
        <v>#REF!</v>
      </c>
    </row>
    <row r="92" spans="2:6" s="25" customFormat="1" ht="14.4" customHeight="1" x14ac:dyDescent="0.3">
      <c r="B92" s="126" t="s">
        <v>31</v>
      </c>
      <c r="C92" s="126"/>
      <c r="D92" s="126"/>
      <c r="E92" s="126"/>
      <c r="F92" s="3" t="e">
        <f>#REF!</f>
        <v>#REF!</v>
      </c>
    </row>
    <row r="93" spans="2:6" s="25" customFormat="1" ht="14.4" customHeight="1" x14ac:dyDescent="0.3">
      <c r="B93" s="117" t="s">
        <v>32</v>
      </c>
      <c r="C93" s="117"/>
      <c r="D93" s="117"/>
      <c r="E93" s="117"/>
      <c r="F93" s="3" t="e">
        <f>#REF!</f>
        <v>#REF!</v>
      </c>
    </row>
    <row r="94" spans="2:6" s="25" customFormat="1" ht="14.4" customHeight="1" x14ac:dyDescent="0.3">
      <c r="B94" s="126" t="s">
        <v>33</v>
      </c>
      <c r="C94" s="126"/>
      <c r="D94" s="126"/>
      <c r="E94" s="126"/>
      <c r="F94" s="3" t="e">
        <f>#REF!</f>
        <v>#REF!</v>
      </c>
    </row>
    <row r="95" spans="2:6" s="25" customFormat="1" ht="14.4" customHeight="1" x14ac:dyDescent="0.3">
      <c r="B95" s="126" t="s">
        <v>34</v>
      </c>
      <c r="C95" s="126"/>
      <c r="D95" s="126"/>
      <c r="E95" s="126"/>
      <c r="F95" s="3" t="e">
        <f>#REF!</f>
        <v>#REF!</v>
      </c>
    </row>
    <row r="96" spans="2:6" s="25" customFormat="1" ht="14.4" customHeight="1" x14ac:dyDescent="0.3">
      <c r="B96" s="126" t="s">
        <v>31</v>
      </c>
      <c r="C96" s="126"/>
      <c r="D96" s="126"/>
      <c r="E96" s="126"/>
      <c r="F96" s="3" t="e">
        <f>#REF!</f>
        <v>#REF!</v>
      </c>
    </row>
    <row r="97" spans="2:6" s="25" customFormat="1" ht="14.4" customHeight="1" x14ac:dyDescent="0.3">
      <c r="B97" s="117" t="s">
        <v>37</v>
      </c>
      <c r="C97" s="117"/>
      <c r="D97" s="117"/>
      <c r="E97" s="117"/>
      <c r="F97" s="3" t="e">
        <f>#REF!</f>
        <v>#REF!</v>
      </c>
    </row>
    <row r="98" spans="2:6" s="25" customFormat="1" ht="14.4" customHeight="1" x14ac:dyDescent="0.3">
      <c r="B98" s="126" t="s">
        <v>38</v>
      </c>
      <c r="C98" s="126"/>
      <c r="D98" s="126"/>
      <c r="E98" s="126"/>
      <c r="F98" s="3" t="e">
        <f>#REF!</f>
        <v>#REF!</v>
      </c>
    </row>
    <row r="99" spans="2:6" s="25" customFormat="1" ht="14.4" customHeight="1" x14ac:dyDescent="0.3">
      <c r="B99" s="126" t="s">
        <v>31</v>
      </c>
      <c r="C99" s="126"/>
      <c r="D99" s="126"/>
      <c r="E99" s="126"/>
      <c r="F99" s="3" t="e">
        <f>#REF!</f>
        <v>#REF!</v>
      </c>
    </row>
    <row r="100" spans="2:6" s="25" customFormat="1" ht="14.4" customHeight="1" x14ac:dyDescent="0.3">
      <c r="B100" s="106" t="s">
        <v>43</v>
      </c>
      <c r="C100" s="106"/>
      <c r="D100" s="106"/>
      <c r="E100" s="106"/>
      <c r="F100" s="3" t="e">
        <f>#REF!</f>
        <v>#REF!</v>
      </c>
    </row>
    <row r="101" spans="2:6" s="25" customFormat="1" ht="14.4" customHeight="1" x14ac:dyDescent="0.3">
      <c r="B101" s="100" t="s">
        <v>327</v>
      </c>
      <c r="C101" s="101"/>
      <c r="D101" s="101"/>
      <c r="E101" s="101"/>
      <c r="F101" s="28" t="e">
        <f>F71-F86</f>
        <v>#REF!</v>
      </c>
    </row>
    <row r="102" spans="2:6" s="25" customFormat="1" x14ac:dyDescent="0.3">
      <c r="B102" s="128" t="s">
        <v>336</v>
      </c>
      <c r="C102" s="128"/>
      <c r="D102" s="128"/>
      <c r="E102" s="128"/>
      <c r="F102" s="28" t="e">
        <f>F103+F109</f>
        <v>#REF!</v>
      </c>
    </row>
    <row r="103" spans="2:6" s="25" customFormat="1" x14ac:dyDescent="0.3">
      <c r="B103" s="102" t="s">
        <v>39</v>
      </c>
      <c r="C103" s="102"/>
      <c r="D103" s="102"/>
      <c r="E103" s="102"/>
      <c r="F103" s="27" t="e">
        <f>#REF!</f>
        <v>#REF!</v>
      </c>
    </row>
    <row r="104" spans="2:6" s="25" customFormat="1" x14ac:dyDescent="0.3">
      <c r="B104" s="115" t="s">
        <v>45</v>
      </c>
      <c r="C104" s="115"/>
      <c r="D104" s="115"/>
      <c r="E104" s="115"/>
      <c r="F104" s="27" t="e">
        <f>#REF!</f>
        <v>#REF!</v>
      </c>
    </row>
    <row r="105" spans="2:6" s="25" customFormat="1" x14ac:dyDescent="0.3">
      <c r="B105" s="115" t="s">
        <v>46</v>
      </c>
      <c r="C105" s="115"/>
      <c r="D105" s="115"/>
      <c r="E105" s="115"/>
      <c r="F105" s="27" t="e">
        <f>#REF!</f>
        <v>#REF!</v>
      </c>
    </row>
    <row r="106" spans="2:6" s="25" customFormat="1" x14ac:dyDescent="0.3">
      <c r="B106" s="115" t="s">
        <v>47</v>
      </c>
      <c r="C106" s="115"/>
      <c r="D106" s="115"/>
      <c r="E106" s="115"/>
      <c r="F106" s="27" t="e">
        <f>#REF!</f>
        <v>#REF!</v>
      </c>
    </row>
    <row r="107" spans="2:6" s="25" customFormat="1" x14ac:dyDescent="0.3">
      <c r="B107" s="115" t="s">
        <v>48</v>
      </c>
      <c r="C107" s="115"/>
      <c r="D107" s="115"/>
      <c r="E107" s="115"/>
      <c r="F107" s="27" t="e">
        <f>#REF!</f>
        <v>#REF!</v>
      </c>
    </row>
    <row r="108" spans="2:6" s="25" customFormat="1" x14ac:dyDescent="0.3">
      <c r="B108" s="115" t="s">
        <v>49</v>
      </c>
      <c r="C108" s="115"/>
      <c r="D108" s="115"/>
      <c r="E108" s="115"/>
      <c r="F108" s="27" t="e">
        <f>#REF!</f>
        <v>#REF!</v>
      </c>
    </row>
    <row r="109" spans="2:6" s="25" customFormat="1" x14ac:dyDescent="0.3">
      <c r="B109" s="102" t="s">
        <v>50</v>
      </c>
      <c r="C109" s="102"/>
      <c r="D109" s="102"/>
      <c r="E109" s="102"/>
      <c r="F109" s="27" t="e">
        <f>#REF!</f>
        <v>#REF!</v>
      </c>
    </row>
    <row r="110" spans="2:6" s="25" customFormat="1" x14ac:dyDescent="0.3">
      <c r="B110" s="117" t="s">
        <v>51</v>
      </c>
      <c r="C110" s="117"/>
      <c r="D110" s="117"/>
      <c r="E110" s="117"/>
      <c r="F110" s="27" t="e">
        <f>#REF!</f>
        <v>#REF!</v>
      </c>
    </row>
    <row r="111" spans="2:6" s="25" customFormat="1" x14ac:dyDescent="0.3">
      <c r="B111" s="117" t="s">
        <v>52</v>
      </c>
      <c r="C111" s="117"/>
      <c r="D111" s="117"/>
      <c r="E111" s="117"/>
      <c r="F111" s="27" t="e">
        <f>#REF!</f>
        <v>#REF!</v>
      </c>
    </row>
    <row r="112" spans="2:6" s="25" customFormat="1" x14ac:dyDescent="0.3">
      <c r="B112" s="126" t="s">
        <v>45</v>
      </c>
      <c r="C112" s="126"/>
      <c r="D112" s="126"/>
      <c r="E112" s="126"/>
      <c r="F112" s="27" t="e">
        <f>#REF!</f>
        <v>#REF!</v>
      </c>
    </row>
    <row r="113" spans="2:13" s="25" customFormat="1" x14ac:dyDescent="0.3">
      <c r="B113" s="126" t="s">
        <v>53</v>
      </c>
      <c r="C113" s="126"/>
      <c r="D113" s="126"/>
      <c r="E113" s="126"/>
      <c r="F113" s="27" t="e">
        <f>#REF!</f>
        <v>#REF!</v>
      </c>
    </row>
    <row r="114" spans="2:13" s="25" customFormat="1" x14ac:dyDescent="0.3">
      <c r="B114" s="126" t="s">
        <v>47</v>
      </c>
      <c r="C114" s="126"/>
      <c r="D114" s="126"/>
      <c r="E114" s="126"/>
      <c r="F114" s="27" t="e">
        <f>#REF!</f>
        <v>#REF!</v>
      </c>
    </row>
    <row r="115" spans="2:13" s="25" customFormat="1" x14ac:dyDescent="0.3">
      <c r="B115" s="126" t="s">
        <v>54</v>
      </c>
      <c r="C115" s="126"/>
      <c r="D115" s="126"/>
      <c r="E115" s="126"/>
      <c r="F115" s="27" t="e">
        <f>#REF!</f>
        <v>#REF!</v>
      </c>
    </row>
    <row r="116" spans="2:13" s="25" customFormat="1" x14ac:dyDescent="0.3">
      <c r="B116" s="126" t="s">
        <v>55</v>
      </c>
      <c r="C116" s="126"/>
      <c r="D116" s="126"/>
      <c r="E116" s="126"/>
      <c r="F116" s="27" t="e">
        <f>#REF!</f>
        <v>#REF!</v>
      </c>
    </row>
    <row r="117" spans="2:13" s="25" customFormat="1" x14ac:dyDescent="0.3">
      <c r="B117" s="126" t="s">
        <v>56</v>
      </c>
      <c r="C117" s="126"/>
      <c r="D117" s="126"/>
      <c r="E117" s="126"/>
      <c r="F117" s="27" t="e">
        <f>#REF!</f>
        <v>#REF!</v>
      </c>
    </row>
    <row r="118" spans="2:13" s="25" customFormat="1" x14ac:dyDescent="0.3">
      <c r="B118" s="119" t="s">
        <v>341</v>
      </c>
      <c r="C118" s="120"/>
      <c r="D118" s="120"/>
      <c r="E118" s="120"/>
      <c r="F118" s="28" t="e">
        <f>F119+F125</f>
        <v>#REF!</v>
      </c>
      <c r="G118" s="25" t="s">
        <v>299</v>
      </c>
      <c r="H118" s="25" t="s">
        <v>299</v>
      </c>
      <c r="I118" s="25" t="s">
        <v>299</v>
      </c>
      <c r="J118" s="25" t="s">
        <v>299</v>
      </c>
      <c r="K118" s="25" t="s">
        <v>299</v>
      </c>
      <c r="L118" s="25" t="s">
        <v>299</v>
      </c>
      <c r="M118" s="25" t="s">
        <v>299</v>
      </c>
    </row>
    <row r="119" spans="2:13" s="25" customFormat="1" x14ac:dyDescent="0.3">
      <c r="B119" s="102" t="s">
        <v>39</v>
      </c>
      <c r="C119" s="102"/>
      <c r="D119" s="102"/>
      <c r="E119" s="102"/>
      <c r="F119" s="27" t="e">
        <f>#REF!</f>
        <v>#REF!</v>
      </c>
    </row>
    <row r="120" spans="2:13" s="25" customFormat="1" x14ac:dyDescent="0.3">
      <c r="B120" s="115" t="s">
        <v>45</v>
      </c>
      <c r="C120" s="115"/>
      <c r="D120" s="115"/>
      <c r="E120" s="115"/>
      <c r="F120" s="27" t="e">
        <f>#REF!</f>
        <v>#REF!</v>
      </c>
    </row>
    <row r="121" spans="2:13" s="25" customFormat="1" x14ac:dyDescent="0.3">
      <c r="B121" s="115" t="s">
        <v>46</v>
      </c>
      <c r="C121" s="115"/>
      <c r="D121" s="115"/>
      <c r="E121" s="115"/>
      <c r="F121" s="27" t="e">
        <f>#REF!</f>
        <v>#REF!</v>
      </c>
    </row>
    <row r="122" spans="2:13" s="25" customFormat="1" x14ac:dyDescent="0.3">
      <c r="B122" s="115" t="s">
        <v>47</v>
      </c>
      <c r="C122" s="115"/>
      <c r="D122" s="115"/>
      <c r="E122" s="115"/>
      <c r="F122" s="27" t="e">
        <f>#REF!</f>
        <v>#REF!</v>
      </c>
    </row>
    <row r="123" spans="2:13" s="25" customFormat="1" x14ac:dyDescent="0.3">
      <c r="B123" s="115" t="s">
        <v>48</v>
      </c>
      <c r="C123" s="115"/>
      <c r="D123" s="115"/>
      <c r="E123" s="115"/>
      <c r="F123" s="27" t="e">
        <f>#REF!</f>
        <v>#REF!</v>
      </c>
    </row>
    <row r="124" spans="2:13" s="25" customFormat="1" x14ac:dyDescent="0.3">
      <c r="B124" s="115" t="s">
        <v>49</v>
      </c>
      <c r="C124" s="115"/>
      <c r="D124" s="115"/>
      <c r="E124" s="115"/>
      <c r="F124" s="27" t="e">
        <f>#REF!</f>
        <v>#REF!</v>
      </c>
    </row>
    <row r="125" spans="2:13" s="25" customFormat="1" x14ac:dyDescent="0.3">
      <c r="B125" s="102" t="s">
        <v>50</v>
      </c>
      <c r="C125" s="102"/>
      <c r="D125" s="102"/>
      <c r="E125" s="102"/>
      <c r="F125" s="27" t="e">
        <f>#REF!</f>
        <v>#REF!</v>
      </c>
    </row>
    <row r="126" spans="2:13" s="25" customFormat="1" x14ac:dyDescent="0.3">
      <c r="B126" s="117" t="s">
        <v>51</v>
      </c>
      <c r="C126" s="117"/>
      <c r="D126" s="117"/>
      <c r="E126" s="117"/>
      <c r="F126" s="27" t="e">
        <f>#REF!</f>
        <v>#REF!</v>
      </c>
    </row>
    <row r="127" spans="2:13" s="25" customFormat="1" x14ac:dyDescent="0.3">
      <c r="B127" s="117" t="s">
        <v>52</v>
      </c>
      <c r="C127" s="117"/>
      <c r="D127" s="117"/>
      <c r="E127" s="117"/>
      <c r="F127" s="27" t="e">
        <f>#REF!</f>
        <v>#REF!</v>
      </c>
    </row>
    <row r="128" spans="2:13" s="25" customFormat="1" x14ac:dyDescent="0.3">
      <c r="B128" s="126" t="s">
        <v>45</v>
      </c>
      <c r="C128" s="126"/>
      <c r="D128" s="126"/>
      <c r="E128" s="126"/>
      <c r="F128" s="27" t="e">
        <f>#REF!</f>
        <v>#REF!</v>
      </c>
    </row>
    <row r="129" spans="2:13" s="25" customFormat="1" x14ac:dyDescent="0.3">
      <c r="B129" s="126" t="s">
        <v>53</v>
      </c>
      <c r="C129" s="126"/>
      <c r="D129" s="126"/>
      <c r="E129" s="126"/>
      <c r="F129" s="27" t="e">
        <f>#REF!</f>
        <v>#REF!</v>
      </c>
    </row>
    <row r="130" spans="2:13" s="25" customFormat="1" x14ac:dyDescent="0.3">
      <c r="B130" s="126" t="s">
        <v>47</v>
      </c>
      <c r="C130" s="126"/>
      <c r="D130" s="126"/>
      <c r="E130" s="126"/>
      <c r="F130" s="27" t="e">
        <f>#REF!</f>
        <v>#REF!</v>
      </c>
    </row>
    <row r="131" spans="2:13" s="25" customFormat="1" x14ac:dyDescent="0.3">
      <c r="B131" s="126" t="s">
        <v>54</v>
      </c>
      <c r="C131" s="126"/>
      <c r="D131" s="126"/>
      <c r="E131" s="126"/>
      <c r="F131" s="27" t="e">
        <f>#REF!</f>
        <v>#REF!</v>
      </c>
    </row>
    <row r="132" spans="2:13" s="25" customFormat="1" x14ac:dyDescent="0.3">
      <c r="B132" s="126" t="s">
        <v>55</v>
      </c>
      <c r="C132" s="126"/>
      <c r="D132" s="126"/>
      <c r="E132" s="126"/>
      <c r="F132" s="27" t="e">
        <f>#REF!</f>
        <v>#REF!</v>
      </c>
    </row>
    <row r="133" spans="2:13" s="25" customFormat="1" x14ac:dyDescent="0.3">
      <c r="B133" s="126" t="s">
        <v>56</v>
      </c>
      <c r="C133" s="126"/>
      <c r="D133" s="126"/>
      <c r="E133" s="126"/>
      <c r="F133" s="27" t="e">
        <f>#REF!</f>
        <v>#REF!</v>
      </c>
    </row>
    <row r="134" spans="2:13" s="25" customFormat="1" ht="14.4" customHeight="1" x14ac:dyDescent="0.3">
      <c r="B134" s="100" t="s">
        <v>328</v>
      </c>
      <c r="C134" s="101"/>
      <c r="D134" s="101"/>
      <c r="E134" s="101"/>
      <c r="F134" s="30" t="e">
        <f>F102-F118</f>
        <v>#REF!</v>
      </c>
    </row>
    <row r="135" spans="2:13" s="25" customFormat="1" ht="14.4" customHeight="1" x14ac:dyDescent="0.3">
      <c r="B135" s="100" t="s">
        <v>345</v>
      </c>
      <c r="C135" s="101"/>
      <c r="D135" s="101"/>
      <c r="E135" s="101"/>
      <c r="F135" s="28" t="e">
        <f>F136-F145</f>
        <v>#REF!</v>
      </c>
    </row>
    <row r="136" spans="2:13" s="25" customFormat="1" ht="14.4" customHeight="1" x14ac:dyDescent="0.3">
      <c r="B136" s="96" t="s">
        <v>337</v>
      </c>
      <c r="C136" s="97"/>
      <c r="D136" s="97"/>
      <c r="E136" s="97"/>
      <c r="F136" s="28" t="e">
        <f>F137+F138</f>
        <v>#REF!</v>
      </c>
      <c r="G136" s="25" t="s">
        <v>299</v>
      </c>
      <c r="H136" s="25" t="s">
        <v>299</v>
      </c>
      <c r="I136" s="25" t="s">
        <v>299</v>
      </c>
      <c r="J136" s="25" t="s">
        <v>299</v>
      </c>
      <c r="K136" s="25" t="s">
        <v>299</v>
      </c>
      <c r="L136" s="25" t="s">
        <v>299</v>
      </c>
      <c r="M136" s="25" t="s">
        <v>299</v>
      </c>
    </row>
    <row r="137" spans="2:13" s="25" customFormat="1" ht="14.4" customHeight="1" x14ac:dyDescent="0.3">
      <c r="B137" s="117" t="s">
        <v>59</v>
      </c>
      <c r="C137" s="118"/>
      <c r="D137" s="118"/>
      <c r="E137" s="118"/>
      <c r="F137" s="27" t="e">
        <f>#REF!</f>
        <v>#REF!</v>
      </c>
    </row>
    <row r="138" spans="2:13" s="25" customFormat="1" ht="14.4" customHeight="1" x14ac:dyDescent="0.3">
      <c r="B138" s="117" t="s">
        <v>60</v>
      </c>
      <c r="C138" s="118"/>
      <c r="D138" s="118"/>
      <c r="E138" s="118"/>
      <c r="F138" s="27" t="e">
        <f>#REF!</f>
        <v>#REF!</v>
      </c>
    </row>
    <row r="139" spans="2:13" s="25" customFormat="1" ht="14.4" customHeight="1" x14ac:dyDescent="0.3">
      <c r="B139" s="115" t="s">
        <v>39</v>
      </c>
      <c r="C139" s="116"/>
      <c r="D139" s="116"/>
      <c r="E139" s="116"/>
      <c r="F139" s="27" t="e">
        <f>#REF!</f>
        <v>#REF!</v>
      </c>
    </row>
    <row r="140" spans="2:13" s="25" customFormat="1" ht="14.4" customHeight="1" x14ac:dyDescent="0.3">
      <c r="B140" s="126" t="s">
        <v>61</v>
      </c>
      <c r="C140" s="127"/>
      <c r="D140" s="127"/>
      <c r="E140" s="127"/>
      <c r="F140" s="27" t="e">
        <f>#REF!</f>
        <v>#REF!</v>
      </c>
    </row>
    <row r="141" spans="2:13" s="25" customFormat="1" ht="14.4" customHeight="1" x14ac:dyDescent="0.3">
      <c r="B141" s="126" t="s">
        <v>62</v>
      </c>
      <c r="C141" s="127"/>
      <c r="D141" s="127"/>
      <c r="E141" s="127"/>
      <c r="F141" s="27" t="e">
        <f>#REF!</f>
        <v>#REF!</v>
      </c>
    </row>
    <row r="142" spans="2:13" s="25" customFormat="1" ht="14.4" customHeight="1" x14ac:dyDescent="0.3">
      <c r="B142" s="115" t="s">
        <v>50</v>
      </c>
      <c r="C142" s="116"/>
      <c r="D142" s="116"/>
      <c r="E142" s="116"/>
      <c r="F142" s="27" t="e">
        <f>#REF!</f>
        <v>#REF!</v>
      </c>
    </row>
    <row r="143" spans="2:13" s="25" customFormat="1" ht="14.4" customHeight="1" x14ac:dyDescent="0.3">
      <c r="B143" s="115" t="s">
        <v>61</v>
      </c>
      <c r="C143" s="116"/>
      <c r="D143" s="116"/>
      <c r="E143" s="116"/>
      <c r="F143" s="27" t="e">
        <f>#REF!</f>
        <v>#REF!</v>
      </c>
    </row>
    <row r="144" spans="2:13" s="25" customFormat="1" ht="14.4" customHeight="1" x14ac:dyDescent="0.3">
      <c r="B144" s="115" t="s">
        <v>62</v>
      </c>
      <c r="C144" s="116"/>
      <c r="D144" s="116"/>
      <c r="E144" s="116"/>
      <c r="F144" s="27" t="e">
        <f>#REF!</f>
        <v>#REF!</v>
      </c>
    </row>
    <row r="145" spans="2:6" s="25" customFormat="1" ht="14.4" customHeight="1" x14ac:dyDescent="0.3">
      <c r="B145" s="96" t="s">
        <v>342</v>
      </c>
      <c r="C145" s="97"/>
      <c r="D145" s="97"/>
      <c r="E145" s="97"/>
      <c r="F145" s="28" t="e">
        <f>F146+F147</f>
        <v>#REF!</v>
      </c>
    </row>
    <row r="146" spans="2:6" s="25" customFormat="1" ht="14.4" customHeight="1" x14ac:dyDescent="0.3">
      <c r="B146" s="117" t="s">
        <v>59</v>
      </c>
      <c r="C146" s="118"/>
      <c r="D146" s="118"/>
      <c r="E146" s="118"/>
      <c r="F146" s="27" t="e">
        <f>#REF!</f>
        <v>#REF!</v>
      </c>
    </row>
    <row r="147" spans="2:6" s="25" customFormat="1" ht="14.4" customHeight="1" x14ac:dyDescent="0.3">
      <c r="B147" s="117" t="s">
        <v>60</v>
      </c>
      <c r="C147" s="118"/>
      <c r="D147" s="118"/>
      <c r="E147" s="118"/>
      <c r="F147" s="27" t="e">
        <f>#REF!</f>
        <v>#REF!</v>
      </c>
    </row>
    <row r="148" spans="2:6" s="25" customFormat="1" ht="14.4" customHeight="1" x14ac:dyDescent="0.3">
      <c r="B148" s="115" t="s">
        <v>39</v>
      </c>
      <c r="C148" s="116"/>
      <c r="D148" s="116"/>
      <c r="E148" s="116"/>
      <c r="F148" s="27" t="e">
        <f>#REF!</f>
        <v>#REF!</v>
      </c>
    </row>
    <row r="149" spans="2:6" s="25" customFormat="1" ht="14.4" customHeight="1" x14ac:dyDescent="0.3">
      <c r="B149" s="126" t="s">
        <v>61</v>
      </c>
      <c r="C149" s="127"/>
      <c r="D149" s="127"/>
      <c r="E149" s="127"/>
      <c r="F149" s="27" t="e">
        <f>#REF!</f>
        <v>#REF!</v>
      </c>
    </row>
    <row r="150" spans="2:6" s="25" customFormat="1" ht="14.4" customHeight="1" x14ac:dyDescent="0.3">
      <c r="B150" s="126" t="s">
        <v>62</v>
      </c>
      <c r="C150" s="127"/>
      <c r="D150" s="127"/>
      <c r="E150" s="127"/>
      <c r="F150" s="27" t="e">
        <f>#REF!</f>
        <v>#REF!</v>
      </c>
    </row>
    <row r="151" spans="2:6" s="25" customFormat="1" ht="14.4" customHeight="1" x14ac:dyDescent="0.3">
      <c r="B151" s="115" t="s">
        <v>50</v>
      </c>
      <c r="C151" s="116"/>
      <c r="D151" s="116"/>
      <c r="E151" s="116"/>
      <c r="F151" s="27" t="e">
        <f>#REF!</f>
        <v>#REF!</v>
      </c>
    </row>
    <row r="152" spans="2:6" s="25" customFormat="1" ht="14.4" customHeight="1" x14ac:dyDescent="0.3">
      <c r="B152" s="115" t="s">
        <v>61</v>
      </c>
      <c r="C152" s="116"/>
      <c r="D152" s="116"/>
      <c r="E152" s="116"/>
      <c r="F152" s="27" t="e">
        <f>#REF!</f>
        <v>#REF!</v>
      </c>
    </row>
    <row r="153" spans="2:6" s="25" customFormat="1" ht="14.4" customHeight="1" x14ac:dyDescent="0.3">
      <c r="B153" s="115" t="s">
        <v>62</v>
      </c>
      <c r="C153" s="116"/>
      <c r="D153" s="116"/>
      <c r="E153" s="116"/>
      <c r="F153" s="27" t="e">
        <f>#REF!</f>
        <v>#REF!</v>
      </c>
    </row>
    <row r="154" spans="2:6" s="25" customFormat="1" x14ac:dyDescent="0.3">
      <c r="B154" s="100" t="s">
        <v>330</v>
      </c>
      <c r="C154" s="101"/>
      <c r="D154" s="101"/>
      <c r="E154" s="101"/>
      <c r="F154" s="28" t="e">
        <f>F155-F165+F175-F183+F191-F197+F203-F235</f>
        <v>#REF!</v>
      </c>
    </row>
    <row r="155" spans="2:6" s="25" customFormat="1" x14ac:dyDescent="0.3">
      <c r="B155" s="100" t="s">
        <v>331</v>
      </c>
      <c r="C155" s="101"/>
      <c r="D155" s="101"/>
      <c r="E155" s="101"/>
      <c r="F155" s="28" t="e">
        <f>F156+F160+F161</f>
        <v>#REF!</v>
      </c>
    </row>
    <row r="156" spans="2:6" s="25" customFormat="1" x14ac:dyDescent="0.3">
      <c r="B156" s="119" t="s">
        <v>219</v>
      </c>
      <c r="C156" s="120"/>
      <c r="D156" s="120"/>
      <c r="E156" s="120"/>
      <c r="F156" s="27" t="e">
        <f>#REF!</f>
        <v>#REF!</v>
      </c>
    </row>
    <row r="157" spans="2:6" s="25" customFormat="1" x14ac:dyDescent="0.3">
      <c r="B157" s="102" t="s">
        <v>161</v>
      </c>
      <c r="C157" s="103"/>
      <c r="D157" s="103"/>
      <c r="E157" s="103"/>
      <c r="F157" s="27" t="e">
        <f>#REF!</f>
        <v>#REF!</v>
      </c>
    </row>
    <row r="158" spans="2:6" s="25" customFormat="1" x14ac:dyDescent="0.3">
      <c r="B158" s="102" t="s">
        <v>162</v>
      </c>
      <c r="C158" s="103"/>
      <c r="D158" s="103"/>
      <c r="E158" s="103"/>
      <c r="F158" s="27" t="e">
        <f>#REF!</f>
        <v>#REF!</v>
      </c>
    </row>
    <row r="159" spans="2:6" s="25" customFormat="1" x14ac:dyDescent="0.3">
      <c r="B159" s="102" t="s">
        <v>163</v>
      </c>
      <c r="C159" s="103"/>
      <c r="D159" s="103"/>
      <c r="E159" s="103"/>
      <c r="F159" s="27" t="e">
        <f>#REF!</f>
        <v>#REF!</v>
      </c>
    </row>
    <row r="160" spans="2:6" s="25" customFormat="1" x14ac:dyDescent="0.3">
      <c r="B160" s="119" t="s">
        <v>220</v>
      </c>
      <c r="C160" s="120"/>
      <c r="D160" s="120"/>
      <c r="E160" s="120"/>
      <c r="F160" s="27" t="e">
        <f>#REF!</f>
        <v>#REF!</v>
      </c>
    </row>
    <row r="161" spans="2:6" s="25" customFormat="1" x14ac:dyDescent="0.3">
      <c r="B161" s="119" t="s">
        <v>65</v>
      </c>
      <c r="C161" s="120"/>
      <c r="D161" s="120"/>
      <c r="E161" s="120"/>
      <c r="F161" s="27" t="e">
        <f>#REF!</f>
        <v>#REF!</v>
      </c>
    </row>
    <row r="162" spans="2:6" s="25" customFormat="1" x14ac:dyDescent="0.3">
      <c r="B162" s="102" t="s">
        <v>161</v>
      </c>
      <c r="C162" s="103"/>
      <c r="D162" s="103"/>
      <c r="E162" s="103"/>
      <c r="F162" s="27" t="e">
        <f>#REF!</f>
        <v>#REF!</v>
      </c>
    </row>
    <row r="163" spans="2:6" s="25" customFormat="1" x14ac:dyDescent="0.3">
      <c r="B163" s="102" t="s">
        <v>162</v>
      </c>
      <c r="C163" s="103"/>
      <c r="D163" s="103"/>
      <c r="E163" s="103"/>
      <c r="F163" s="27" t="e">
        <f>#REF!</f>
        <v>#REF!</v>
      </c>
    </row>
    <row r="164" spans="2:6" s="25" customFormat="1" x14ac:dyDescent="0.3">
      <c r="B164" s="102" t="s">
        <v>163</v>
      </c>
      <c r="C164" s="103"/>
      <c r="D164" s="103"/>
      <c r="E164" s="103"/>
      <c r="F164" s="27" t="e">
        <f>#REF!</f>
        <v>#REF!</v>
      </c>
    </row>
    <row r="165" spans="2:6" s="25" customFormat="1" x14ac:dyDescent="0.3">
      <c r="B165" s="100" t="s">
        <v>332</v>
      </c>
      <c r="C165" s="101"/>
      <c r="D165" s="101"/>
      <c r="E165" s="101"/>
      <c r="F165" s="28" t="e">
        <f>F166+F170+F171</f>
        <v>#REF!</v>
      </c>
    </row>
    <row r="166" spans="2:6" s="25" customFormat="1" x14ac:dyDescent="0.3">
      <c r="B166" s="119" t="s">
        <v>219</v>
      </c>
      <c r="C166" s="120"/>
      <c r="D166" s="120"/>
      <c r="E166" s="120"/>
      <c r="F166" s="27" t="e">
        <f>#REF!</f>
        <v>#REF!</v>
      </c>
    </row>
    <row r="167" spans="2:6" s="25" customFormat="1" x14ac:dyDescent="0.3">
      <c r="B167" s="102" t="s">
        <v>161</v>
      </c>
      <c r="C167" s="103"/>
      <c r="D167" s="103"/>
      <c r="E167" s="103"/>
      <c r="F167" s="27" t="e">
        <f>#REF!</f>
        <v>#REF!</v>
      </c>
    </row>
    <row r="168" spans="2:6" s="25" customFormat="1" x14ac:dyDescent="0.3">
      <c r="B168" s="102" t="s">
        <v>162</v>
      </c>
      <c r="C168" s="103"/>
      <c r="D168" s="103"/>
      <c r="E168" s="103"/>
      <c r="F168" s="27" t="e">
        <f>#REF!</f>
        <v>#REF!</v>
      </c>
    </row>
    <row r="169" spans="2:6" s="25" customFormat="1" x14ac:dyDescent="0.3">
      <c r="B169" s="102" t="s">
        <v>163</v>
      </c>
      <c r="C169" s="103"/>
      <c r="D169" s="103"/>
      <c r="E169" s="103"/>
      <c r="F169" s="27" t="e">
        <f>#REF!</f>
        <v>#REF!</v>
      </c>
    </row>
    <row r="170" spans="2:6" s="25" customFormat="1" x14ac:dyDescent="0.3">
      <c r="B170" s="119" t="s">
        <v>220</v>
      </c>
      <c r="C170" s="120"/>
      <c r="D170" s="120"/>
      <c r="E170" s="120"/>
      <c r="F170" s="27" t="e">
        <f>#REF!</f>
        <v>#REF!</v>
      </c>
    </row>
    <row r="171" spans="2:6" s="25" customFormat="1" x14ac:dyDescent="0.3">
      <c r="B171" s="119" t="s">
        <v>65</v>
      </c>
      <c r="C171" s="120"/>
      <c r="D171" s="120"/>
      <c r="E171" s="120"/>
      <c r="F171" s="27" t="e">
        <f>#REF!</f>
        <v>#REF!</v>
      </c>
    </row>
    <row r="172" spans="2:6" s="25" customFormat="1" x14ac:dyDescent="0.3">
      <c r="B172" s="102" t="s">
        <v>161</v>
      </c>
      <c r="C172" s="103"/>
      <c r="D172" s="103"/>
      <c r="E172" s="103"/>
      <c r="F172" s="27" t="e">
        <f>#REF!</f>
        <v>#REF!</v>
      </c>
    </row>
    <row r="173" spans="2:6" s="25" customFormat="1" x14ac:dyDescent="0.3">
      <c r="B173" s="102" t="s">
        <v>162</v>
      </c>
      <c r="C173" s="103"/>
      <c r="D173" s="103"/>
      <c r="E173" s="103"/>
      <c r="F173" s="27" t="e">
        <f>#REF!</f>
        <v>#REF!</v>
      </c>
    </row>
    <row r="174" spans="2:6" s="25" customFormat="1" x14ac:dyDescent="0.3">
      <c r="B174" s="102" t="s">
        <v>163</v>
      </c>
      <c r="C174" s="103"/>
      <c r="D174" s="103"/>
      <c r="E174" s="103"/>
      <c r="F174" s="27" t="e">
        <f>#REF!</f>
        <v>#REF!</v>
      </c>
    </row>
    <row r="175" spans="2:6" s="25" customFormat="1" x14ac:dyDescent="0.3">
      <c r="B175" s="100" t="s">
        <v>343</v>
      </c>
      <c r="C175" s="101"/>
      <c r="D175" s="101"/>
      <c r="E175" s="101"/>
      <c r="F175" s="30" t="e">
        <f>F176+F177</f>
        <v>#REF!</v>
      </c>
    </row>
    <row r="176" spans="2:6" s="25" customFormat="1" x14ac:dyDescent="0.3">
      <c r="B176" s="119" t="s">
        <v>67</v>
      </c>
      <c r="C176" s="120"/>
      <c r="D176" s="120"/>
      <c r="E176" s="120"/>
      <c r="F176" s="3" t="e">
        <f>#REF!</f>
        <v>#REF!</v>
      </c>
    </row>
    <row r="177" spans="2:6" s="25" customFormat="1" x14ac:dyDescent="0.3">
      <c r="B177" s="119" t="s">
        <v>370</v>
      </c>
      <c r="C177" s="120"/>
      <c r="D177" s="120"/>
      <c r="E177" s="120"/>
      <c r="F177" s="3" t="e">
        <f>#REF!</f>
        <v>#REF!</v>
      </c>
    </row>
    <row r="178" spans="2:6" s="25" customFormat="1" x14ac:dyDescent="0.3">
      <c r="B178" s="96" t="s">
        <v>224</v>
      </c>
      <c r="C178" s="97"/>
      <c r="D178" s="97"/>
      <c r="E178" s="97"/>
      <c r="F178" s="3" t="e">
        <f>#REF!</f>
        <v>#REF!</v>
      </c>
    </row>
    <row r="179" spans="2:6" s="25" customFormat="1" x14ac:dyDescent="0.3">
      <c r="B179" s="96" t="s">
        <v>230</v>
      </c>
      <c r="C179" s="97"/>
      <c r="D179" s="97"/>
      <c r="E179" s="97"/>
      <c r="F179" s="3" t="e">
        <f>#REF!</f>
        <v>#REF!</v>
      </c>
    </row>
    <row r="180" spans="2:6" s="25" customFormat="1" x14ac:dyDescent="0.3">
      <c r="B180" s="96" t="s">
        <v>231</v>
      </c>
      <c r="C180" s="97"/>
      <c r="D180" s="97"/>
      <c r="E180" s="97"/>
      <c r="F180" s="3" t="e">
        <f>#REF!</f>
        <v>#REF!</v>
      </c>
    </row>
    <row r="181" spans="2:6" s="25" customFormat="1" x14ac:dyDescent="0.3">
      <c r="B181" s="96" t="s">
        <v>232</v>
      </c>
      <c r="C181" s="97"/>
      <c r="D181" s="97"/>
      <c r="E181" s="97"/>
      <c r="F181" s="3" t="e">
        <f>#REF!</f>
        <v>#REF!</v>
      </c>
    </row>
    <row r="182" spans="2:6" s="25" customFormat="1" x14ac:dyDescent="0.3">
      <c r="B182" s="96" t="s">
        <v>233</v>
      </c>
      <c r="C182" s="97"/>
      <c r="D182" s="97"/>
      <c r="E182" s="97"/>
      <c r="F182" s="3" t="e">
        <f>#REF!</f>
        <v>#REF!</v>
      </c>
    </row>
    <row r="183" spans="2:6" s="25" customFormat="1" x14ac:dyDescent="0.3">
      <c r="B183" s="100" t="s">
        <v>344</v>
      </c>
      <c r="C183" s="101"/>
      <c r="D183" s="101"/>
      <c r="E183" s="101"/>
      <c r="F183" s="30" t="e">
        <f>F184+F185</f>
        <v>#REF!</v>
      </c>
    </row>
    <row r="184" spans="2:6" s="25" customFormat="1" x14ac:dyDescent="0.3">
      <c r="B184" s="119" t="s">
        <v>67</v>
      </c>
      <c r="C184" s="120"/>
      <c r="D184" s="120"/>
      <c r="E184" s="120"/>
      <c r="F184" s="3" t="e">
        <f>#REF!</f>
        <v>#REF!</v>
      </c>
    </row>
    <row r="185" spans="2:6" s="25" customFormat="1" x14ac:dyDescent="0.3">
      <c r="B185" s="119" t="s">
        <v>371</v>
      </c>
      <c r="C185" s="120"/>
      <c r="D185" s="120"/>
      <c r="E185" s="120"/>
      <c r="F185" s="3" t="e">
        <f>#REF!</f>
        <v>#REF!</v>
      </c>
    </row>
    <row r="186" spans="2:6" s="25" customFormat="1" x14ac:dyDescent="0.3">
      <c r="B186" s="96" t="s">
        <v>224</v>
      </c>
      <c r="C186" s="97"/>
      <c r="D186" s="97"/>
      <c r="E186" s="97"/>
      <c r="F186" s="3" t="e">
        <f>#REF!</f>
        <v>#REF!</v>
      </c>
    </row>
    <row r="187" spans="2:6" s="25" customFormat="1" x14ac:dyDescent="0.3">
      <c r="B187" s="96" t="s">
        <v>230</v>
      </c>
      <c r="C187" s="97"/>
      <c r="D187" s="97"/>
      <c r="E187" s="97"/>
      <c r="F187" s="3" t="e">
        <f>#REF!</f>
        <v>#REF!</v>
      </c>
    </row>
    <row r="188" spans="2:6" s="25" customFormat="1" x14ac:dyDescent="0.3">
      <c r="B188" s="96" t="s">
        <v>231</v>
      </c>
      <c r="C188" s="97"/>
      <c r="D188" s="97"/>
      <c r="E188" s="97"/>
      <c r="F188" s="3" t="e">
        <f>#REF!</f>
        <v>#REF!</v>
      </c>
    </row>
    <row r="189" spans="2:6" s="25" customFormat="1" x14ac:dyDescent="0.3">
      <c r="B189" s="96" t="s">
        <v>232</v>
      </c>
      <c r="C189" s="97"/>
      <c r="D189" s="97"/>
      <c r="E189" s="97"/>
      <c r="F189" s="3" t="e">
        <f>#REF!</f>
        <v>#REF!</v>
      </c>
    </row>
    <row r="190" spans="2:6" s="25" customFormat="1" x14ac:dyDescent="0.3">
      <c r="B190" s="96" t="s">
        <v>233</v>
      </c>
      <c r="C190" s="97"/>
      <c r="D190" s="97"/>
      <c r="E190" s="97"/>
      <c r="F190" s="3" t="e">
        <f>#REF!</f>
        <v>#REF!</v>
      </c>
    </row>
    <row r="191" spans="2:6" s="25" customFormat="1" x14ac:dyDescent="0.3">
      <c r="B191" s="100" t="s">
        <v>348</v>
      </c>
      <c r="C191" s="101"/>
      <c r="D191" s="101"/>
      <c r="E191" s="101"/>
      <c r="F191" s="30" t="e">
        <f>F192+F193+F194+F195+F196</f>
        <v>#REF!</v>
      </c>
    </row>
    <row r="192" spans="2:6" s="25" customFormat="1" x14ac:dyDescent="0.3">
      <c r="B192" s="96" t="s">
        <v>224</v>
      </c>
      <c r="C192" s="97"/>
      <c r="D192" s="97"/>
      <c r="E192" s="97"/>
      <c r="F192" s="27" t="e">
        <f>#REF!</f>
        <v>#REF!</v>
      </c>
    </row>
    <row r="193" spans="2:6" s="25" customFormat="1" x14ac:dyDescent="0.3">
      <c r="B193" s="96" t="s">
        <v>230</v>
      </c>
      <c r="C193" s="97"/>
      <c r="D193" s="97"/>
      <c r="E193" s="97"/>
      <c r="F193" s="27" t="e">
        <f>#REF!</f>
        <v>#REF!</v>
      </c>
    </row>
    <row r="194" spans="2:6" s="25" customFormat="1" x14ac:dyDescent="0.3">
      <c r="B194" s="96" t="s">
        <v>231</v>
      </c>
      <c r="C194" s="97"/>
      <c r="D194" s="97"/>
      <c r="E194" s="97"/>
      <c r="F194" s="27" t="e">
        <f>#REF!</f>
        <v>#REF!</v>
      </c>
    </row>
    <row r="195" spans="2:6" s="25" customFormat="1" x14ac:dyDescent="0.3">
      <c r="B195" s="96" t="s">
        <v>232</v>
      </c>
      <c r="C195" s="97"/>
      <c r="D195" s="97"/>
      <c r="E195" s="97"/>
      <c r="F195" s="27" t="e">
        <f>#REF!</f>
        <v>#REF!</v>
      </c>
    </row>
    <row r="196" spans="2:6" s="25" customFormat="1" x14ac:dyDescent="0.3">
      <c r="B196" s="96" t="s">
        <v>233</v>
      </c>
      <c r="C196" s="97"/>
      <c r="D196" s="97"/>
      <c r="E196" s="97"/>
      <c r="F196" s="27" t="e">
        <f>#REF!</f>
        <v>#REF!</v>
      </c>
    </row>
    <row r="197" spans="2:6" s="25" customFormat="1" x14ac:dyDescent="0.3">
      <c r="B197" s="100" t="s">
        <v>349</v>
      </c>
      <c r="C197" s="101"/>
      <c r="D197" s="101"/>
      <c r="E197" s="101"/>
      <c r="F197" s="30" t="e">
        <f>F297+F199+F200+F201+F202</f>
        <v>#REF!</v>
      </c>
    </row>
    <row r="198" spans="2:6" s="25" customFormat="1" x14ac:dyDescent="0.3">
      <c r="B198" s="96" t="s">
        <v>224</v>
      </c>
      <c r="C198" s="97"/>
      <c r="D198" s="97"/>
      <c r="E198" s="97"/>
      <c r="F198" s="32"/>
    </row>
    <row r="199" spans="2:6" s="25" customFormat="1" x14ac:dyDescent="0.3">
      <c r="B199" s="96" t="s">
        <v>230</v>
      </c>
      <c r="C199" s="97"/>
      <c r="D199" s="97"/>
      <c r="E199" s="97"/>
      <c r="F199" s="27" t="e">
        <f>#REF!</f>
        <v>#REF!</v>
      </c>
    </row>
    <row r="200" spans="2:6" s="25" customFormat="1" x14ac:dyDescent="0.3">
      <c r="B200" s="96" t="s">
        <v>231</v>
      </c>
      <c r="C200" s="97"/>
      <c r="D200" s="97"/>
      <c r="E200" s="97"/>
      <c r="F200" s="27" t="e">
        <f>#REF!</f>
        <v>#REF!</v>
      </c>
    </row>
    <row r="201" spans="2:6" s="25" customFormat="1" x14ac:dyDescent="0.3">
      <c r="B201" s="96" t="s">
        <v>232</v>
      </c>
      <c r="C201" s="97"/>
      <c r="D201" s="97"/>
      <c r="E201" s="97"/>
      <c r="F201" s="27" t="e">
        <f>#REF!</f>
        <v>#REF!</v>
      </c>
    </row>
    <row r="202" spans="2:6" s="25" customFormat="1" x14ac:dyDescent="0.3">
      <c r="B202" s="96" t="s">
        <v>233</v>
      </c>
      <c r="C202" s="97"/>
      <c r="D202" s="97"/>
      <c r="E202" s="97"/>
      <c r="F202" s="27" t="e">
        <f>#REF!</f>
        <v>#REF!</v>
      </c>
    </row>
    <row r="203" spans="2:6" s="25" customFormat="1" ht="14.4" customHeight="1" x14ac:dyDescent="0.3">
      <c r="B203" s="100" t="s">
        <v>346</v>
      </c>
      <c r="C203" s="101"/>
      <c r="D203" s="101"/>
      <c r="E203" s="101"/>
      <c r="F203" s="30" t="e">
        <f>F204+F205+F211+F217+F223+F229</f>
        <v>#REF!</v>
      </c>
    </row>
    <row r="204" spans="2:6" s="25" customFormat="1" ht="14.4" customHeight="1" x14ac:dyDescent="0.3">
      <c r="B204" s="119" t="s">
        <v>245</v>
      </c>
      <c r="C204" s="120"/>
      <c r="D204" s="120"/>
      <c r="E204" s="120"/>
      <c r="F204" s="3" t="e">
        <f>#REF!</f>
        <v>#REF!</v>
      </c>
    </row>
    <row r="205" spans="2:6" s="25" customFormat="1" ht="14.4" customHeight="1" x14ac:dyDescent="0.3">
      <c r="B205" s="119" t="s">
        <v>246</v>
      </c>
      <c r="C205" s="120"/>
      <c r="D205" s="120"/>
      <c r="E205" s="120"/>
      <c r="F205" s="3" t="e">
        <f>#REF!</f>
        <v>#REF!</v>
      </c>
    </row>
    <row r="206" spans="2:6" s="25" customFormat="1" ht="14.4" customHeight="1" x14ac:dyDescent="0.3">
      <c r="B206" s="96" t="s">
        <v>224</v>
      </c>
      <c r="C206" s="97"/>
      <c r="D206" s="97"/>
      <c r="E206" s="97"/>
      <c r="F206" s="3" t="e">
        <f>#REF!</f>
        <v>#REF!</v>
      </c>
    </row>
    <row r="207" spans="2:6" s="25" customFormat="1" ht="14.4" customHeight="1" x14ac:dyDescent="0.3">
      <c r="B207" s="96" t="s">
        <v>230</v>
      </c>
      <c r="C207" s="97"/>
      <c r="D207" s="97"/>
      <c r="E207" s="97"/>
      <c r="F207" s="3" t="e">
        <f>#REF!</f>
        <v>#REF!</v>
      </c>
    </row>
    <row r="208" spans="2:6" s="25" customFormat="1" ht="14.4" customHeight="1" x14ac:dyDescent="0.3">
      <c r="B208" s="96" t="s">
        <v>231</v>
      </c>
      <c r="C208" s="97"/>
      <c r="D208" s="97"/>
      <c r="E208" s="97"/>
      <c r="F208" s="3" t="e">
        <f>#REF!</f>
        <v>#REF!</v>
      </c>
    </row>
    <row r="209" spans="2:6" s="25" customFormat="1" ht="14.4" customHeight="1" x14ac:dyDescent="0.3">
      <c r="B209" s="96" t="s">
        <v>232</v>
      </c>
      <c r="C209" s="97"/>
      <c r="D209" s="97"/>
      <c r="E209" s="97"/>
      <c r="F209" s="3" t="e">
        <f>#REF!</f>
        <v>#REF!</v>
      </c>
    </row>
    <row r="210" spans="2:6" s="25" customFormat="1" ht="14.4" customHeight="1" x14ac:dyDescent="0.3">
      <c r="B210" s="96" t="s">
        <v>233</v>
      </c>
      <c r="C210" s="97"/>
      <c r="D210" s="97"/>
      <c r="E210" s="97"/>
      <c r="F210" s="3" t="e">
        <f>#REF!</f>
        <v>#REF!</v>
      </c>
    </row>
    <row r="211" spans="2:6" s="25" customFormat="1" ht="14.4" customHeight="1" x14ac:dyDescent="0.3">
      <c r="B211" s="119" t="s">
        <v>249</v>
      </c>
      <c r="C211" s="120"/>
      <c r="D211" s="120"/>
      <c r="E211" s="120"/>
      <c r="F211" s="3" t="e">
        <f>#REF!</f>
        <v>#REF!</v>
      </c>
    </row>
    <row r="212" spans="2:6" s="25" customFormat="1" ht="14.4" customHeight="1" x14ac:dyDescent="0.3">
      <c r="B212" s="96" t="s">
        <v>224</v>
      </c>
      <c r="C212" s="97"/>
      <c r="D212" s="97"/>
      <c r="E212" s="97"/>
      <c r="F212" s="3" t="e">
        <f>#REF!</f>
        <v>#REF!</v>
      </c>
    </row>
    <row r="213" spans="2:6" s="25" customFormat="1" ht="14.4" customHeight="1" x14ac:dyDescent="0.3">
      <c r="B213" s="96" t="s">
        <v>230</v>
      </c>
      <c r="C213" s="97"/>
      <c r="D213" s="97"/>
      <c r="E213" s="97"/>
      <c r="F213" s="3" t="e">
        <f>#REF!</f>
        <v>#REF!</v>
      </c>
    </row>
    <row r="214" spans="2:6" s="25" customFormat="1" ht="14.4" customHeight="1" x14ac:dyDescent="0.3">
      <c r="B214" s="96" t="s">
        <v>231</v>
      </c>
      <c r="C214" s="97"/>
      <c r="D214" s="97"/>
      <c r="E214" s="97"/>
      <c r="F214" s="3" t="e">
        <f>#REF!</f>
        <v>#REF!</v>
      </c>
    </row>
    <row r="215" spans="2:6" s="25" customFormat="1" ht="14.4" customHeight="1" x14ac:dyDescent="0.3">
      <c r="B215" s="96" t="s">
        <v>232</v>
      </c>
      <c r="C215" s="97"/>
      <c r="D215" s="97"/>
      <c r="E215" s="97"/>
      <c r="F215" s="3" t="e">
        <f>#REF!</f>
        <v>#REF!</v>
      </c>
    </row>
    <row r="216" spans="2:6" s="25" customFormat="1" ht="14.4" customHeight="1" x14ac:dyDescent="0.3">
      <c r="B216" s="96" t="s">
        <v>233</v>
      </c>
      <c r="C216" s="97"/>
      <c r="D216" s="97"/>
      <c r="E216" s="97"/>
      <c r="F216" s="3" t="e">
        <f>#REF!</f>
        <v>#REF!</v>
      </c>
    </row>
    <row r="217" spans="2:6" s="25" customFormat="1" ht="14.4" customHeight="1" x14ac:dyDescent="0.3">
      <c r="B217" s="119" t="s">
        <v>250</v>
      </c>
      <c r="C217" s="120"/>
      <c r="D217" s="120"/>
      <c r="E217" s="120"/>
      <c r="F217" s="3" t="e">
        <f>#REF!</f>
        <v>#REF!</v>
      </c>
    </row>
    <row r="218" spans="2:6" s="25" customFormat="1" ht="14.4" customHeight="1" x14ac:dyDescent="0.3">
      <c r="B218" s="96" t="s">
        <v>224</v>
      </c>
      <c r="C218" s="97"/>
      <c r="D218" s="97"/>
      <c r="E218" s="97"/>
      <c r="F218" s="3" t="e">
        <f>#REF!</f>
        <v>#REF!</v>
      </c>
    </row>
    <row r="219" spans="2:6" s="25" customFormat="1" ht="14.4" customHeight="1" x14ac:dyDescent="0.3">
      <c r="B219" s="96" t="s">
        <v>230</v>
      </c>
      <c r="C219" s="97"/>
      <c r="D219" s="97"/>
      <c r="E219" s="97"/>
      <c r="F219" s="3" t="e">
        <f>#REF!</f>
        <v>#REF!</v>
      </c>
    </row>
    <row r="220" spans="2:6" s="25" customFormat="1" ht="14.4" customHeight="1" x14ac:dyDescent="0.3">
      <c r="B220" s="96" t="s">
        <v>231</v>
      </c>
      <c r="C220" s="97"/>
      <c r="D220" s="97"/>
      <c r="E220" s="97"/>
      <c r="F220" s="3" t="e">
        <f>#REF!</f>
        <v>#REF!</v>
      </c>
    </row>
    <row r="221" spans="2:6" s="25" customFormat="1" ht="14.4" customHeight="1" x14ac:dyDescent="0.3">
      <c r="B221" s="96" t="s">
        <v>232</v>
      </c>
      <c r="C221" s="97"/>
      <c r="D221" s="97"/>
      <c r="E221" s="97"/>
      <c r="F221" s="3" t="e">
        <f>#REF!</f>
        <v>#REF!</v>
      </c>
    </row>
    <row r="222" spans="2:6" s="25" customFormat="1" ht="14.4" customHeight="1" x14ac:dyDescent="0.3">
      <c r="B222" s="96" t="s">
        <v>233</v>
      </c>
      <c r="C222" s="97"/>
      <c r="D222" s="97"/>
      <c r="E222" s="97"/>
      <c r="F222" s="3" t="e">
        <f>#REF!</f>
        <v>#REF!</v>
      </c>
    </row>
    <row r="223" spans="2:6" s="25" customFormat="1" ht="14.4" customHeight="1" x14ac:dyDescent="0.3">
      <c r="B223" s="119" t="s">
        <v>259</v>
      </c>
      <c r="C223" s="120"/>
      <c r="D223" s="120"/>
      <c r="E223" s="120"/>
      <c r="F223" s="3" t="e">
        <f>#REF!</f>
        <v>#REF!</v>
      </c>
    </row>
    <row r="224" spans="2:6" s="25" customFormat="1" ht="14.4" customHeight="1" x14ac:dyDescent="0.3">
      <c r="B224" s="96" t="s">
        <v>224</v>
      </c>
      <c r="C224" s="97"/>
      <c r="D224" s="97"/>
      <c r="E224" s="97"/>
      <c r="F224" s="3" t="e">
        <f>#REF!</f>
        <v>#REF!</v>
      </c>
    </row>
    <row r="225" spans="2:6" s="25" customFormat="1" ht="14.4" customHeight="1" x14ac:dyDescent="0.3">
      <c r="B225" s="96" t="s">
        <v>230</v>
      </c>
      <c r="C225" s="97"/>
      <c r="D225" s="97"/>
      <c r="E225" s="97"/>
      <c r="F225" s="3" t="e">
        <f>#REF!</f>
        <v>#REF!</v>
      </c>
    </row>
    <row r="226" spans="2:6" s="25" customFormat="1" ht="14.4" customHeight="1" x14ac:dyDescent="0.3">
      <c r="B226" s="96" t="s">
        <v>231</v>
      </c>
      <c r="C226" s="97"/>
      <c r="D226" s="97"/>
      <c r="E226" s="97"/>
      <c r="F226" s="3" t="e">
        <f>#REF!</f>
        <v>#REF!</v>
      </c>
    </row>
    <row r="227" spans="2:6" s="25" customFormat="1" ht="14.4" customHeight="1" x14ac:dyDescent="0.3">
      <c r="B227" s="96" t="s">
        <v>232</v>
      </c>
      <c r="C227" s="97"/>
      <c r="D227" s="97"/>
      <c r="E227" s="97"/>
      <c r="F227" s="3" t="e">
        <f>#REF!</f>
        <v>#REF!</v>
      </c>
    </row>
    <row r="228" spans="2:6" s="25" customFormat="1" ht="14.4" customHeight="1" x14ac:dyDescent="0.3">
      <c r="B228" s="96" t="s">
        <v>233</v>
      </c>
      <c r="C228" s="97"/>
      <c r="D228" s="97"/>
      <c r="E228" s="97"/>
      <c r="F228" s="3" t="e">
        <f>#REF!</f>
        <v>#REF!</v>
      </c>
    </row>
    <row r="229" spans="2:6" s="25" customFormat="1" ht="14.4" customHeight="1" x14ac:dyDescent="0.3">
      <c r="B229" s="119" t="s">
        <v>260</v>
      </c>
      <c r="C229" s="120"/>
      <c r="D229" s="120"/>
      <c r="E229" s="120"/>
      <c r="F229" s="3" t="e">
        <f>#REF!</f>
        <v>#REF!</v>
      </c>
    </row>
    <row r="230" spans="2:6" s="25" customFormat="1" ht="14.4" customHeight="1" x14ac:dyDescent="0.3">
      <c r="B230" s="96" t="s">
        <v>224</v>
      </c>
      <c r="C230" s="97"/>
      <c r="D230" s="97"/>
      <c r="E230" s="97"/>
      <c r="F230" s="3" t="e">
        <f>#REF!</f>
        <v>#REF!</v>
      </c>
    </row>
    <row r="231" spans="2:6" s="25" customFormat="1" ht="14.4" customHeight="1" x14ac:dyDescent="0.3">
      <c r="B231" s="96" t="s">
        <v>230</v>
      </c>
      <c r="C231" s="97"/>
      <c r="D231" s="97"/>
      <c r="E231" s="97"/>
      <c r="F231" s="3" t="e">
        <f>#REF!</f>
        <v>#REF!</v>
      </c>
    </row>
    <row r="232" spans="2:6" s="25" customFormat="1" ht="14.4" customHeight="1" x14ac:dyDescent="0.3">
      <c r="B232" s="96" t="s">
        <v>231</v>
      </c>
      <c r="C232" s="97"/>
      <c r="D232" s="97"/>
      <c r="E232" s="97"/>
      <c r="F232" s="3" t="e">
        <f>#REF!</f>
        <v>#REF!</v>
      </c>
    </row>
    <row r="233" spans="2:6" s="25" customFormat="1" ht="14.4" customHeight="1" x14ac:dyDescent="0.3">
      <c r="B233" s="96" t="s">
        <v>232</v>
      </c>
      <c r="C233" s="97"/>
      <c r="D233" s="97"/>
      <c r="E233" s="97"/>
      <c r="F233" s="3" t="e">
        <f>#REF!</f>
        <v>#REF!</v>
      </c>
    </row>
    <row r="234" spans="2:6" s="25" customFormat="1" ht="14.4" customHeight="1" x14ac:dyDescent="0.3">
      <c r="B234" s="96" t="s">
        <v>233</v>
      </c>
      <c r="C234" s="97"/>
      <c r="D234" s="97"/>
      <c r="E234" s="97"/>
      <c r="F234" s="3" t="e">
        <f>#REF!</f>
        <v>#REF!</v>
      </c>
    </row>
    <row r="235" spans="2:6" s="25" customFormat="1" x14ac:dyDescent="0.3">
      <c r="B235" s="100" t="s">
        <v>347</v>
      </c>
      <c r="C235" s="101"/>
      <c r="D235" s="101"/>
      <c r="E235" s="101"/>
      <c r="F235" s="30" t="e">
        <f>F236+F237+F243+F249+F255+F261</f>
        <v>#REF!</v>
      </c>
    </row>
    <row r="236" spans="2:6" s="25" customFormat="1" x14ac:dyDescent="0.3">
      <c r="B236" s="119" t="s">
        <v>245</v>
      </c>
      <c r="C236" s="120"/>
      <c r="D236" s="120"/>
      <c r="E236" s="120"/>
      <c r="F236" s="3" t="e">
        <f>#REF!</f>
        <v>#REF!</v>
      </c>
    </row>
    <row r="237" spans="2:6" s="25" customFormat="1" x14ac:dyDescent="0.3">
      <c r="B237" s="119" t="s">
        <v>246</v>
      </c>
      <c r="C237" s="120"/>
      <c r="D237" s="120"/>
      <c r="E237" s="120"/>
      <c r="F237" s="31" t="e">
        <f>#REF!-#REF!</f>
        <v>#REF!</v>
      </c>
    </row>
    <row r="238" spans="2:6" s="25" customFormat="1" x14ac:dyDescent="0.3">
      <c r="B238" s="96" t="s">
        <v>224</v>
      </c>
      <c r="C238" s="97"/>
      <c r="D238" s="97"/>
      <c r="E238" s="97"/>
      <c r="F238" s="3"/>
    </row>
    <row r="239" spans="2:6" s="25" customFormat="1" x14ac:dyDescent="0.3">
      <c r="B239" s="96" t="s">
        <v>230</v>
      </c>
      <c r="C239" s="97"/>
      <c r="D239" s="97"/>
      <c r="E239" s="97"/>
      <c r="F239" s="3" t="e">
        <f>#REF!</f>
        <v>#REF!</v>
      </c>
    </row>
    <row r="240" spans="2:6" s="25" customFormat="1" x14ac:dyDescent="0.3">
      <c r="B240" s="96" t="s">
        <v>231</v>
      </c>
      <c r="C240" s="97"/>
      <c r="D240" s="97"/>
      <c r="E240" s="97"/>
      <c r="F240" s="3" t="e">
        <f>#REF!</f>
        <v>#REF!</v>
      </c>
    </row>
    <row r="241" spans="2:6" s="25" customFormat="1" x14ac:dyDescent="0.3">
      <c r="B241" s="96" t="s">
        <v>232</v>
      </c>
      <c r="C241" s="97"/>
      <c r="D241" s="97"/>
      <c r="E241" s="97"/>
      <c r="F241" s="3" t="e">
        <f>#REF!</f>
        <v>#REF!</v>
      </c>
    </row>
    <row r="242" spans="2:6" s="25" customFormat="1" x14ac:dyDescent="0.3">
      <c r="B242" s="96" t="s">
        <v>233</v>
      </c>
      <c r="C242" s="97"/>
      <c r="D242" s="97"/>
      <c r="E242" s="97"/>
      <c r="F242" s="3" t="e">
        <f>#REF!</f>
        <v>#REF!</v>
      </c>
    </row>
    <row r="243" spans="2:6" s="25" customFormat="1" x14ac:dyDescent="0.3">
      <c r="B243" s="119" t="s">
        <v>249</v>
      </c>
      <c r="C243" s="120"/>
      <c r="D243" s="120"/>
      <c r="E243" s="120"/>
      <c r="F243" s="7" t="e">
        <f>#REF!-#REF!-#REF!</f>
        <v>#REF!</v>
      </c>
    </row>
    <row r="244" spans="2:6" s="25" customFormat="1" x14ac:dyDescent="0.3">
      <c r="B244" s="96" t="s">
        <v>224</v>
      </c>
      <c r="C244" s="97"/>
      <c r="D244" s="97"/>
      <c r="E244" s="97"/>
      <c r="F244" s="32"/>
    </row>
    <row r="245" spans="2:6" s="25" customFormat="1" x14ac:dyDescent="0.3">
      <c r="B245" s="96" t="s">
        <v>230</v>
      </c>
      <c r="C245" s="97"/>
      <c r="D245" s="97"/>
      <c r="E245" s="97"/>
      <c r="F245" s="3" t="e">
        <f>#REF!</f>
        <v>#REF!</v>
      </c>
    </row>
    <row r="246" spans="2:6" s="25" customFormat="1" x14ac:dyDescent="0.3">
      <c r="B246" s="96" t="s">
        <v>231</v>
      </c>
      <c r="C246" s="97"/>
      <c r="D246" s="97"/>
      <c r="E246" s="97"/>
      <c r="F246" s="7" t="e">
        <f>#REF!-#REF!</f>
        <v>#REF!</v>
      </c>
    </row>
    <row r="247" spans="2:6" s="25" customFormat="1" x14ac:dyDescent="0.3">
      <c r="B247" s="96" t="s">
        <v>232</v>
      </c>
      <c r="C247" s="97"/>
      <c r="D247" s="97"/>
      <c r="E247" s="97"/>
      <c r="F247" s="3" t="e">
        <f>#REF!</f>
        <v>#REF!</v>
      </c>
    </row>
    <row r="248" spans="2:6" s="25" customFormat="1" x14ac:dyDescent="0.3">
      <c r="B248" s="96" t="s">
        <v>233</v>
      </c>
      <c r="C248" s="97"/>
      <c r="D248" s="97"/>
      <c r="E248" s="97"/>
      <c r="F248" s="3" t="e">
        <f>#REF!</f>
        <v>#REF!</v>
      </c>
    </row>
    <row r="249" spans="2:6" s="25" customFormat="1" x14ac:dyDescent="0.3">
      <c r="B249" s="119" t="s">
        <v>250</v>
      </c>
      <c r="C249" s="120"/>
      <c r="D249" s="120"/>
      <c r="E249" s="120"/>
      <c r="F249" s="3" t="e">
        <f>#REF!</f>
        <v>#REF!</v>
      </c>
    </row>
    <row r="250" spans="2:6" s="25" customFormat="1" x14ac:dyDescent="0.3">
      <c r="B250" s="96" t="s">
        <v>224</v>
      </c>
      <c r="C250" s="97"/>
      <c r="D250" s="97"/>
      <c r="E250" s="97"/>
      <c r="F250" s="3" t="e">
        <f>#REF!</f>
        <v>#REF!</v>
      </c>
    </row>
    <row r="251" spans="2:6" s="25" customFormat="1" x14ac:dyDescent="0.3">
      <c r="B251" s="96" t="s">
        <v>230</v>
      </c>
      <c r="C251" s="97"/>
      <c r="D251" s="97"/>
      <c r="E251" s="97"/>
      <c r="F251" s="3" t="e">
        <f>#REF!</f>
        <v>#REF!</v>
      </c>
    </row>
    <row r="252" spans="2:6" s="25" customFormat="1" x14ac:dyDescent="0.3">
      <c r="B252" s="96" t="s">
        <v>231</v>
      </c>
      <c r="C252" s="97"/>
      <c r="D252" s="97"/>
      <c r="E252" s="97"/>
      <c r="F252" s="3" t="e">
        <f>#REF!</f>
        <v>#REF!</v>
      </c>
    </row>
    <row r="253" spans="2:6" s="25" customFormat="1" x14ac:dyDescent="0.3">
      <c r="B253" s="96" t="s">
        <v>232</v>
      </c>
      <c r="C253" s="97"/>
      <c r="D253" s="97"/>
      <c r="E253" s="97"/>
      <c r="F253" s="3" t="e">
        <f>#REF!</f>
        <v>#REF!</v>
      </c>
    </row>
    <row r="254" spans="2:6" s="25" customFormat="1" x14ac:dyDescent="0.3">
      <c r="B254" s="96" t="s">
        <v>233</v>
      </c>
      <c r="C254" s="97"/>
      <c r="D254" s="97"/>
      <c r="E254" s="97"/>
      <c r="F254" s="3" t="e">
        <f>#REF!</f>
        <v>#REF!</v>
      </c>
    </row>
    <row r="255" spans="2:6" s="25" customFormat="1" x14ac:dyDescent="0.3">
      <c r="B255" s="119" t="s">
        <v>259</v>
      </c>
      <c r="C255" s="120"/>
      <c r="D255" s="120"/>
      <c r="E255" s="120"/>
      <c r="F255" s="3" t="e">
        <f>#REF!</f>
        <v>#REF!</v>
      </c>
    </row>
    <row r="256" spans="2:6" s="25" customFormat="1" x14ac:dyDescent="0.3">
      <c r="B256" s="96" t="s">
        <v>224</v>
      </c>
      <c r="C256" s="97"/>
      <c r="D256" s="97"/>
      <c r="E256" s="97"/>
      <c r="F256" s="3" t="e">
        <f>#REF!</f>
        <v>#REF!</v>
      </c>
    </row>
    <row r="257" spans="2:6" s="25" customFormat="1" x14ac:dyDescent="0.3">
      <c r="B257" s="96" t="s">
        <v>230</v>
      </c>
      <c r="C257" s="97"/>
      <c r="D257" s="97"/>
      <c r="E257" s="97"/>
      <c r="F257" s="3" t="e">
        <f>#REF!</f>
        <v>#REF!</v>
      </c>
    </row>
    <row r="258" spans="2:6" s="25" customFormat="1" x14ac:dyDescent="0.3">
      <c r="B258" s="96" t="s">
        <v>231</v>
      </c>
      <c r="C258" s="97"/>
      <c r="D258" s="97"/>
      <c r="E258" s="97"/>
      <c r="F258" s="3" t="e">
        <f>#REF!</f>
        <v>#REF!</v>
      </c>
    </row>
    <row r="259" spans="2:6" s="25" customFormat="1" x14ac:dyDescent="0.3">
      <c r="B259" s="96" t="s">
        <v>232</v>
      </c>
      <c r="C259" s="97"/>
      <c r="D259" s="97"/>
      <c r="E259" s="97"/>
      <c r="F259" s="3" t="e">
        <f>#REF!</f>
        <v>#REF!</v>
      </c>
    </row>
    <row r="260" spans="2:6" s="25" customFormat="1" x14ac:dyDescent="0.3">
      <c r="B260" s="96" t="s">
        <v>233</v>
      </c>
      <c r="C260" s="97"/>
      <c r="D260" s="97"/>
      <c r="E260" s="97"/>
      <c r="F260" s="3" t="e">
        <f>#REF!</f>
        <v>#REF!</v>
      </c>
    </row>
    <row r="261" spans="2:6" s="25" customFormat="1" x14ac:dyDescent="0.3">
      <c r="B261" s="119" t="s">
        <v>260</v>
      </c>
      <c r="C261" s="120"/>
      <c r="D261" s="120"/>
      <c r="E261" s="120"/>
      <c r="F261" s="3" t="e">
        <f>#REF!</f>
        <v>#REF!</v>
      </c>
    </row>
    <row r="262" spans="2:6" s="25" customFormat="1" x14ac:dyDescent="0.3">
      <c r="B262" s="96" t="s">
        <v>224</v>
      </c>
      <c r="C262" s="97"/>
      <c r="D262" s="97"/>
      <c r="E262" s="97"/>
      <c r="F262" s="3" t="e">
        <f>#REF!</f>
        <v>#REF!</v>
      </c>
    </row>
    <row r="263" spans="2:6" s="25" customFormat="1" x14ac:dyDescent="0.3">
      <c r="B263" s="96" t="s">
        <v>230</v>
      </c>
      <c r="C263" s="97"/>
      <c r="D263" s="97"/>
      <c r="E263" s="97"/>
      <c r="F263" s="3" t="e">
        <f>#REF!</f>
        <v>#REF!</v>
      </c>
    </row>
    <row r="264" spans="2:6" s="25" customFormat="1" x14ac:dyDescent="0.3">
      <c r="B264" s="96" t="s">
        <v>231</v>
      </c>
      <c r="C264" s="97"/>
      <c r="D264" s="97"/>
      <c r="E264" s="97"/>
      <c r="F264" s="3" t="e">
        <f>#REF!</f>
        <v>#REF!</v>
      </c>
    </row>
    <row r="265" spans="2:6" s="25" customFormat="1" x14ac:dyDescent="0.3">
      <c r="B265" s="96" t="s">
        <v>232</v>
      </c>
      <c r="C265" s="97"/>
      <c r="D265" s="97"/>
      <c r="E265" s="97"/>
      <c r="F265" s="3" t="e">
        <f>#REF!</f>
        <v>#REF!</v>
      </c>
    </row>
    <row r="266" spans="2:6" s="25" customFormat="1" x14ac:dyDescent="0.3">
      <c r="B266" s="96" t="s">
        <v>233</v>
      </c>
      <c r="C266" s="97"/>
      <c r="D266" s="97"/>
      <c r="E266" s="97"/>
      <c r="F266" s="3" t="e">
        <f>#REF!</f>
        <v>#REF!</v>
      </c>
    </row>
    <row r="267" spans="2:6" s="25" customFormat="1" x14ac:dyDescent="0.3">
      <c r="B267" s="100" t="s">
        <v>350</v>
      </c>
      <c r="C267" s="101"/>
      <c r="D267" s="101"/>
      <c r="E267" s="101"/>
      <c r="F267" s="31" t="e">
        <f>F269+F154-F135-F16</f>
        <v>#REF!</v>
      </c>
    </row>
    <row r="268" spans="2:6" s="25" customFormat="1" ht="14.7" customHeight="1" x14ac:dyDescent="0.3">
      <c r="B268" s="100" t="s">
        <v>351</v>
      </c>
      <c r="C268" s="101"/>
      <c r="D268" s="101"/>
      <c r="E268" s="101"/>
      <c r="F268" s="30" t="e">
        <f>-F269</f>
        <v>#REF!</v>
      </c>
    </row>
    <row r="269" spans="2:6" s="25" customFormat="1" ht="14.7" customHeight="1" x14ac:dyDescent="0.3">
      <c r="B269" s="100" t="s">
        <v>372</v>
      </c>
      <c r="C269" s="101"/>
      <c r="D269" s="101"/>
      <c r="E269" s="101"/>
      <c r="F269" s="30" t="e">
        <f>F270+F287+F288+F289+F299</f>
        <v>#REF!</v>
      </c>
    </row>
    <row r="270" spans="2:6" s="25" customFormat="1" x14ac:dyDescent="0.3">
      <c r="B270" s="100" t="s">
        <v>352</v>
      </c>
      <c r="C270" s="101"/>
      <c r="D270" s="101"/>
      <c r="E270" s="101"/>
      <c r="F270" s="27" t="e">
        <f>#REF!</f>
        <v>#REF!</v>
      </c>
    </row>
    <row r="271" spans="2:6" s="25" customFormat="1" x14ac:dyDescent="0.3">
      <c r="B271" s="106" t="s">
        <v>266</v>
      </c>
      <c r="C271" s="106"/>
      <c r="D271" s="106"/>
      <c r="E271" s="106"/>
      <c r="F271" s="27" t="e">
        <f>#REF!</f>
        <v>#REF!</v>
      </c>
    </row>
    <row r="272" spans="2:6" s="25" customFormat="1" x14ac:dyDescent="0.3">
      <c r="B272" s="117" t="s">
        <v>267</v>
      </c>
      <c r="C272" s="117"/>
      <c r="D272" s="117"/>
      <c r="E272" s="117"/>
      <c r="F272" s="27" t="e">
        <f>#REF!</f>
        <v>#REF!</v>
      </c>
    </row>
    <row r="273" spans="2:6" s="25" customFormat="1" x14ac:dyDescent="0.3">
      <c r="B273" s="117" t="s">
        <v>268</v>
      </c>
      <c r="C273" s="117"/>
      <c r="D273" s="117"/>
      <c r="E273" s="117"/>
      <c r="F273" s="27" t="e">
        <f>#REF!</f>
        <v>#REF!</v>
      </c>
    </row>
    <row r="274" spans="2:6" s="25" customFormat="1" x14ac:dyDescent="0.3">
      <c r="B274" s="106" t="s">
        <v>269</v>
      </c>
      <c r="C274" s="106"/>
      <c r="D274" s="106"/>
      <c r="E274" s="106"/>
      <c r="F274" s="27" t="e">
        <f>#REF!</f>
        <v>#REF!</v>
      </c>
    </row>
    <row r="275" spans="2:6" s="25" customFormat="1" x14ac:dyDescent="0.3">
      <c r="B275" s="106" t="s">
        <v>270</v>
      </c>
      <c r="C275" s="106"/>
      <c r="D275" s="106"/>
      <c r="E275" s="106"/>
      <c r="F275" s="27" t="e">
        <f>#REF!</f>
        <v>#REF!</v>
      </c>
    </row>
    <row r="276" spans="2:6" s="25" customFormat="1" x14ac:dyDescent="0.3">
      <c r="B276" s="106" t="s">
        <v>271</v>
      </c>
      <c r="C276" s="106"/>
      <c r="D276" s="106"/>
      <c r="E276" s="106"/>
      <c r="F276" s="27" t="e">
        <f>#REF!</f>
        <v>#REF!</v>
      </c>
    </row>
    <row r="277" spans="2:6" s="25" customFormat="1" x14ac:dyDescent="0.3">
      <c r="B277" s="102" t="s">
        <v>272</v>
      </c>
      <c r="C277" s="102"/>
      <c r="D277" s="102"/>
      <c r="E277" s="102"/>
      <c r="F277" s="27" t="e">
        <f>#REF!</f>
        <v>#REF!</v>
      </c>
    </row>
    <row r="278" spans="2:6" s="25" customFormat="1" x14ac:dyDescent="0.3">
      <c r="B278" s="102" t="s">
        <v>273</v>
      </c>
      <c r="C278" s="102"/>
      <c r="D278" s="102"/>
      <c r="E278" s="102"/>
      <c r="F278" s="27" t="e">
        <f>#REF!</f>
        <v>#REF!</v>
      </c>
    </row>
    <row r="279" spans="2:6" s="25" customFormat="1" x14ac:dyDescent="0.3">
      <c r="B279" s="115" t="s">
        <v>274</v>
      </c>
      <c r="C279" s="115"/>
      <c r="D279" s="115"/>
      <c r="E279" s="115"/>
      <c r="F279" s="27" t="e">
        <f>#REF!-#REF!</f>
        <v>#REF!</v>
      </c>
    </row>
    <row r="280" spans="2:6" s="25" customFormat="1" x14ac:dyDescent="0.3">
      <c r="B280" s="102" t="s">
        <v>275</v>
      </c>
      <c r="C280" s="102"/>
      <c r="D280" s="102"/>
      <c r="E280" s="102"/>
      <c r="F280" s="27" t="e">
        <f>#REF!</f>
        <v>#REF!</v>
      </c>
    </row>
    <row r="281" spans="2:6" s="25" customFormat="1" x14ac:dyDescent="0.3">
      <c r="B281" s="102" t="s">
        <v>276</v>
      </c>
      <c r="C281" s="102"/>
      <c r="D281" s="102"/>
      <c r="E281" s="102"/>
      <c r="F281" s="27" t="e">
        <f>#REF!</f>
        <v>#REF!</v>
      </c>
    </row>
    <row r="282" spans="2:6" s="25" customFormat="1" x14ac:dyDescent="0.3">
      <c r="B282" s="117" t="s">
        <v>234</v>
      </c>
      <c r="C282" s="117"/>
      <c r="D282" s="117"/>
      <c r="E282" s="117"/>
      <c r="F282" s="27" t="e">
        <f>#REF!</f>
        <v>#REF!</v>
      </c>
    </row>
    <row r="283" spans="2:6" s="25" customFormat="1" x14ac:dyDescent="0.3">
      <c r="B283" s="117" t="s">
        <v>235</v>
      </c>
      <c r="C283" s="117"/>
      <c r="D283" s="117"/>
      <c r="E283" s="117"/>
      <c r="F283" s="27" t="e">
        <f>#REF!</f>
        <v>#REF!</v>
      </c>
    </row>
    <row r="284" spans="2:6" s="25" customFormat="1" x14ac:dyDescent="0.3">
      <c r="B284" s="102" t="s">
        <v>277</v>
      </c>
      <c r="C284" s="102"/>
      <c r="D284" s="102"/>
      <c r="E284" s="102"/>
      <c r="F284" s="27" t="e">
        <f>#REF!</f>
        <v>#REF!</v>
      </c>
    </row>
    <row r="285" spans="2:6" s="25" customFormat="1" x14ac:dyDescent="0.3">
      <c r="B285" s="102" t="s">
        <v>278</v>
      </c>
      <c r="C285" s="102"/>
      <c r="D285" s="102"/>
      <c r="E285" s="102"/>
      <c r="F285" s="27" t="e">
        <f>#REF!</f>
        <v>#REF!</v>
      </c>
    </row>
    <row r="286" spans="2:6" s="25" customFormat="1" x14ac:dyDescent="0.3">
      <c r="B286" s="102" t="s">
        <v>279</v>
      </c>
      <c r="C286" s="102"/>
      <c r="D286" s="102"/>
      <c r="E286" s="102"/>
      <c r="F286" s="27" t="e">
        <f>#REF!</f>
        <v>#REF!</v>
      </c>
    </row>
    <row r="287" spans="2:6" s="25" customFormat="1" ht="14.4" customHeight="1" x14ac:dyDescent="0.3">
      <c r="B287" s="119" t="s">
        <v>373</v>
      </c>
      <c r="C287" s="120"/>
      <c r="D287" s="120"/>
      <c r="E287" s="120"/>
      <c r="F287" s="27" t="e">
        <f>-#REF!</f>
        <v>#REF!</v>
      </c>
    </row>
    <row r="288" spans="2:6" s="25" customFormat="1" ht="14.4" customHeight="1" x14ac:dyDescent="0.3">
      <c r="B288" s="119" t="s">
        <v>282</v>
      </c>
      <c r="C288" s="120"/>
      <c r="D288" s="120"/>
      <c r="E288" s="120"/>
      <c r="F288" s="27" t="e">
        <f>#REF!-#REF!</f>
        <v>#REF!</v>
      </c>
    </row>
    <row r="289" spans="2:13" s="25" customFormat="1" ht="14.4" customHeight="1" x14ac:dyDescent="0.3">
      <c r="B289" s="119" t="s">
        <v>283</v>
      </c>
      <c r="C289" s="120"/>
      <c r="D289" s="120"/>
      <c r="E289" s="120"/>
      <c r="F289" s="30" t="e">
        <f>F290+F294+F297+F298</f>
        <v>#REF!</v>
      </c>
    </row>
    <row r="290" spans="2:13" s="25" customFormat="1" ht="14.4" customHeight="1" x14ac:dyDescent="0.3">
      <c r="B290" s="119" t="s">
        <v>284</v>
      </c>
      <c r="C290" s="120"/>
      <c r="D290" s="120"/>
      <c r="E290" s="120"/>
      <c r="F290" s="27" t="e">
        <f>#REF!-#REF!</f>
        <v>#REF!</v>
      </c>
    </row>
    <row r="291" spans="2:13" s="25" customFormat="1" ht="14.4" customHeight="1" x14ac:dyDescent="0.3">
      <c r="B291" s="119" t="s">
        <v>285</v>
      </c>
      <c r="C291" s="120"/>
      <c r="D291" s="120"/>
      <c r="E291" s="120"/>
      <c r="F291" s="27" t="e">
        <f>-#REF!</f>
        <v>#REF!</v>
      </c>
    </row>
    <row r="292" spans="2:13" s="25" customFormat="1" ht="14.4" customHeight="1" x14ac:dyDescent="0.3">
      <c r="B292" s="106" t="s">
        <v>286</v>
      </c>
      <c r="C292" s="107"/>
      <c r="D292" s="107"/>
      <c r="E292" s="107"/>
      <c r="F292" s="27" t="e">
        <f>-#REF!</f>
        <v>#REF!</v>
      </c>
    </row>
    <row r="293" spans="2:13" s="25" customFormat="1" ht="14.4" customHeight="1" x14ac:dyDescent="0.3">
      <c r="B293" s="119" t="s">
        <v>287</v>
      </c>
      <c r="C293" s="120"/>
      <c r="D293" s="120"/>
      <c r="E293" s="120"/>
      <c r="F293" s="27" t="e">
        <f>-#REF!</f>
        <v>#REF!</v>
      </c>
    </row>
    <row r="294" spans="2:13" s="25" customFormat="1" ht="14.4" customHeight="1" x14ac:dyDescent="0.3">
      <c r="B294" s="119" t="s">
        <v>288</v>
      </c>
      <c r="C294" s="120"/>
      <c r="D294" s="120"/>
      <c r="E294" s="120"/>
      <c r="F294" s="27" t="e">
        <f>#REF!</f>
        <v>#REF!</v>
      </c>
    </row>
    <row r="295" spans="2:13" s="25" customFormat="1" ht="14.4" customHeight="1" x14ac:dyDescent="0.3">
      <c r="B295" s="96" t="s">
        <v>234</v>
      </c>
      <c r="C295" s="97"/>
      <c r="D295" s="97"/>
      <c r="E295" s="97"/>
      <c r="F295" s="27" t="e">
        <f>-#REF!</f>
        <v>#REF!</v>
      </c>
    </row>
    <row r="296" spans="2:13" s="25" customFormat="1" ht="14.4" customHeight="1" x14ac:dyDescent="0.3">
      <c r="B296" s="96" t="s">
        <v>235</v>
      </c>
      <c r="C296" s="97"/>
      <c r="D296" s="97"/>
      <c r="E296" s="97"/>
      <c r="F296" s="27" t="e">
        <f>-#REF!</f>
        <v>#REF!</v>
      </c>
    </row>
    <row r="297" spans="2:13" s="25" customFormat="1" ht="14.4" customHeight="1" x14ac:dyDescent="0.3">
      <c r="B297" s="119" t="s">
        <v>278</v>
      </c>
      <c r="C297" s="120"/>
      <c r="D297" s="120"/>
      <c r="E297" s="120"/>
      <c r="F297" s="27" t="e">
        <f>#REF!</f>
        <v>#REF!</v>
      </c>
    </row>
    <row r="298" spans="2:13" s="25" customFormat="1" ht="14.4" customHeight="1" x14ac:dyDescent="0.3">
      <c r="B298" s="119" t="s">
        <v>289</v>
      </c>
      <c r="C298" s="120"/>
      <c r="D298" s="120"/>
      <c r="E298" s="120"/>
      <c r="F298" s="3" t="e">
        <f>-#REF!</f>
        <v>#REF!</v>
      </c>
    </row>
    <row r="299" spans="2:13" s="25" customFormat="1" ht="14.4" customHeight="1" x14ac:dyDescent="0.3">
      <c r="B299" s="100" t="s">
        <v>353</v>
      </c>
      <c r="C299" s="101"/>
      <c r="D299" s="101"/>
      <c r="E299" s="101"/>
      <c r="F299" s="28" t="e">
        <f>F300+F310+F314+F321+F322+F323</f>
        <v>#REF!</v>
      </c>
    </row>
    <row r="300" spans="2:13" s="26" customFormat="1" x14ac:dyDescent="0.3">
      <c r="B300" s="119" t="s">
        <v>291</v>
      </c>
      <c r="C300" s="120"/>
      <c r="D300" s="120"/>
      <c r="E300" s="120"/>
      <c r="F300" s="33" t="e">
        <f>-#REF!</f>
        <v>#REF!</v>
      </c>
      <c r="G300" s="25"/>
      <c r="H300" s="25"/>
      <c r="I300" s="25"/>
      <c r="J300" s="25"/>
      <c r="K300" s="25"/>
      <c r="L300" s="25"/>
      <c r="M300" s="25"/>
    </row>
    <row r="301" spans="2:13" s="1" customFormat="1" x14ac:dyDescent="0.3">
      <c r="B301" s="119" t="s">
        <v>292</v>
      </c>
      <c r="C301" s="120"/>
      <c r="D301" s="120"/>
      <c r="E301" s="120"/>
      <c r="F301" s="33" t="e">
        <f>-#REF!</f>
        <v>#REF!</v>
      </c>
      <c r="G301"/>
      <c r="H301"/>
      <c r="I301"/>
      <c r="J301"/>
      <c r="K301"/>
      <c r="L301"/>
      <c r="M301"/>
    </row>
    <row r="302" spans="2:13" s="1" customFormat="1" x14ac:dyDescent="0.3">
      <c r="B302" s="119" t="s">
        <v>374</v>
      </c>
      <c r="C302" s="120"/>
      <c r="D302" s="120"/>
      <c r="E302" s="120"/>
      <c r="F302" s="33" t="e">
        <f>-#REF!</f>
        <v>#REF!</v>
      </c>
      <c r="G302"/>
      <c r="H302"/>
      <c r="I302"/>
      <c r="J302"/>
      <c r="K302"/>
      <c r="L302"/>
      <c r="M302"/>
    </row>
    <row r="303" spans="2:13" x14ac:dyDescent="0.3">
      <c r="B303" s="119" t="s">
        <v>375</v>
      </c>
      <c r="C303" s="120"/>
      <c r="D303" s="120"/>
      <c r="E303" s="120"/>
      <c r="F303" s="33" t="e">
        <f>-#REF!</f>
        <v>#REF!</v>
      </c>
    </row>
    <row r="304" spans="2:13" x14ac:dyDescent="0.3">
      <c r="B304" s="119" t="s">
        <v>376</v>
      </c>
      <c r="C304" s="120"/>
      <c r="D304" s="120"/>
      <c r="E304" s="120"/>
      <c r="F304" s="33" t="e">
        <f>-#REF!</f>
        <v>#REF!</v>
      </c>
    </row>
    <row r="305" spans="2:13" s="1" customFormat="1" x14ac:dyDescent="0.3">
      <c r="B305" s="119" t="s">
        <v>377</v>
      </c>
      <c r="C305" s="120"/>
      <c r="D305" s="120"/>
      <c r="E305" s="120"/>
      <c r="F305" s="33" t="e">
        <f>-#REF!</f>
        <v>#REF!</v>
      </c>
      <c r="G305"/>
      <c r="H305"/>
      <c r="I305"/>
      <c r="J305"/>
      <c r="K305"/>
      <c r="L305"/>
      <c r="M305"/>
    </row>
    <row r="306" spans="2:13" s="1" customFormat="1" x14ac:dyDescent="0.3">
      <c r="B306" s="119" t="s">
        <v>375</v>
      </c>
      <c r="C306" s="120"/>
      <c r="D306" s="120"/>
      <c r="E306" s="120"/>
      <c r="F306" s="33" t="e">
        <f>-#REF!</f>
        <v>#REF!</v>
      </c>
      <c r="G306"/>
      <c r="H306"/>
      <c r="I306"/>
      <c r="J306"/>
      <c r="K306"/>
      <c r="L306"/>
      <c r="M306"/>
    </row>
    <row r="307" spans="2:13" x14ac:dyDescent="0.3">
      <c r="B307" s="119" t="s">
        <v>376</v>
      </c>
      <c r="C307" s="120"/>
      <c r="D307" s="120"/>
      <c r="E307" s="120"/>
      <c r="F307" s="33" t="e">
        <f>-#REF!</f>
        <v>#REF!</v>
      </c>
    </row>
    <row r="308" spans="2:13" x14ac:dyDescent="0.3">
      <c r="B308" s="119" t="s">
        <v>293</v>
      </c>
      <c r="C308" s="120"/>
      <c r="D308" s="120"/>
      <c r="E308" s="120"/>
      <c r="F308" s="33" t="e">
        <f>-#REF!</f>
        <v>#REF!</v>
      </c>
    </row>
    <row r="309" spans="2:13" s="1" customFormat="1" x14ac:dyDescent="0.3">
      <c r="B309" s="119" t="s">
        <v>378</v>
      </c>
      <c r="C309" s="120"/>
      <c r="D309" s="120"/>
      <c r="E309" s="120"/>
      <c r="F309" s="33" t="e">
        <f>-#REF!</f>
        <v>#REF!</v>
      </c>
      <c r="G309"/>
      <c r="H309"/>
      <c r="I309"/>
      <c r="J309"/>
      <c r="K309"/>
      <c r="L309"/>
      <c r="M309"/>
    </row>
    <row r="310" spans="2:13" x14ac:dyDescent="0.3">
      <c r="B310" s="119" t="s">
        <v>379</v>
      </c>
      <c r="C310" s="120"/>
      <c r="D310" s="120"/>
      <c r="E310" s="120"/>
      <c r="F310" s="33" t="e">
        <f>-#REF!</f>
        <v>#REF!</v>
      </c>
    </row>
    <row r="311" spans="2:13" s="1" customFormat="1" x14ac:dyDescent="0.3">
      <c r="B311" s="119" t="s">
        <v>294</v>
      </c>
      <c r="C311" s="120"/>
      <c r="D311" s="120"/>
      <c r="E311" s="120"/>
      <c r="F311" s="33" t="e">
        <f>-#REF!</f>
        <v>#REF!</v>
      </c>
      <c r="G311"/>
      <c r="H311"/>
      <c r="I311"/>
      <c r="J311"/>
      <c r="K311"/>
      <c r="L311"/>
      <c r="M311"/>
    </row>
    <row r="312" spans="2:13" s="1" customFormat="1" x14ac:dyDescent="0.3">
      <c r="B312" s="119" t="s">
        <v>295</v>
      </c>
      <c r="C312" s="120"/>
      <c r="D312" s="120"/>
      <c r="E312" s="120"/>
      <c r="F312" s="33" t="e">
        <f>-#REF!</f>
        <v>#REF!</v>
      </c>
      <c r="G312"/>
      <c r="H312"/>
      <c r="I312"/>
      <c r="J312"/>
      <c r="K312"/>
      <c r="L312"/>
      <c r="M312"/>
    </row>
    <row r="313" spans="2:13" s="1" customFormat="1" x14ac:dyDescent="0.3">
      <c r="B313" s="119" t="s">
        <v>380</v>
      </c>
      <c r="C313" s="120"/>
      <c r="D313" s="120"/>
      <c r="E313" s="120"/>
      <c r="F313" s="33" t="e">
        <f>-#REF!</f>
        <v>#REF!</v>
      </c>
      <c r="G313"/>
      <c r="H313"/>
      <c r="I313"/>
      <c r="J313"/>
      <c r="K313"/>
      <c r="L313"/>
      <c r="M313"/>
    </row>
    <row r="314" spans="2:13" s="1" customFormat="1" x14ac:dyDescent="0.3">
      <c r="B314" s="119" t="s">
        <v>381</v>
      </c>
      <c r="C314" s="120"/>
      <c r="D314" s="120"/>
      <c r="E314" s="120"/>
      <c r="F314" s="33" t="e">
        <f>-#REF!</f>
        <v>#REF!</v>
      </c>
      <c r="G314"/>
      <c r="H314"/>
      <c r="I314"/>
      <c r="J314"/>
      <c r="K314"/>
      <c r="L314"/>
      <c r="M314"/>
    </row>
    <row r="315" spans="2:13" x14ac:dyDescent="0.3">
      <c r="B315" s="119" t="s">
        <v>382</v>
      </c>
      <c r="C315" s="120"/>
      <c r="D315" s="120"/>
      <c r="E315" s="120"/>
      <c r="F315" s="33" t="e">
        <f>-#REF!</f>
        <v>#REF!</v>
      </c>
    </row>
    <row r="316" spans="2:13" s="1" customFormat="1" x14ac:dyDescent="0.3">
      <c r="B316" s="119" t="s">
        <v>375</v>
      </c>
      <c r="C316" s="120"/>
      <c r="D316" s="120"/>
      <c r="E316" s="120"/>
      <c r="F316" s="33" t="e">
        <f>-#REF!</f>
        <v>#REF!</v>
      </c>
      <c r="G316"/>
      <c r="H316"/>
      <c r="I316"/>
      <c r="J316"/>
      <c r="K316"/>
      <c r="L316"/>
      <c r="M316"/>
    </row>
    <row r="317" spans="2:13" s="1" customFormat="1" x14ac:dyDescent="0.3">
      <c r="B317" s="119" t="s">
        <v>376</v>
      </c>
      <c r="C317" s="120"/>
      <c r="D317" s="120"/>
      <c r="E317" s="120"/>
      <c r="F317" s="33" t="e">
        <f>-#REF!</f>
        <v>#REF!</v>
      </c>
      <c r="G317"/>
      <c r="H317"/>
      <c r="I317"/>
      <c r="J317"/>
      <c r="K317"/>
      <c r="L317"/>
      <c r="M317"/>
    </row>
    <row r="318" spans="2:13" s="1" customFormat="1" x14ac:dyDescent="0.3">
      <c r="B318" s="119" t="s">
        <v>383</v>
      </c>
      <c r="C318" s="120"/>
      <c r="D318" s="120"/>
      <c r="E318" s="120"/>
      <c r="F318" s="33" t="e">
        <f>-#REF!</f>
        <v>#REF!</v>
      </c>
      <c r="G318"/>
      <c r="H318"/>
      <c r="I318"/>
      <c r="J318"/>
      <c r="K318"/>
      <c r="L318"/>
      <c r="M318"/>
    </row>
    <row r="319" spans="2:13" s="1" customFormat="1" x14ac:dyDescent="0.3">
      <c r="B319" s="119" t="s">
        <v>375</v>
      </c>
      <c r="C319" s="120"/>
      <c r="D319" s="120"/>
      <c r="E319" s="120"/>
      <c r="F319" s="33" t="e">
        <f>-#REF!</f>
        <v>#REF!</v>
      </c>
      <c r="G319"/>
      <c r="H319"/>
      <c r="I319"/>
      <c r="J319"/>
      <c r="K319"/>
      <c r="L319"/>
      <c r="M319"/>
    </row>
    <row r="320" spans="2:13" s="1" customFormat="1" x14ac:dyDescent="0.3">
      <c r="B320" s="119" t="s">
        <v>376</v>
      </c>
      <c r="C320" s="120"/>
      <c r="D320" s="120"/>
      <c r="E320" s="120"/>
      <c r="F320" s="33" t="e">
        <f>-#REF!</f>
        <v>#REF!</v>
      </c>
      <c r="G320"/>
      <c r="H320"/>
      <c r="I320"/>
      <c r="J320"/>
      <c r="K320"/>
      <c r="L320"/>
      <c r="M320"/>
    </row>
    <row r="321" spans="2:13" s="1" customFormat="1" x14ac:dyDescent="0.3">
      <c r="B321" s="119" t="s">
        <v>296</v>
      </c>
      <c r="C321" s="120"/>
      <c r="D321" s="120"/>
      <c r="E321" s="120"/>
      <c r="F321" s="33" t="e">
        <f>-#REF!</f>
        <v>#REF!</v>
      </c>
      <c r="G321"/>
      <c r="H321"/>
      <c r="I321"/>
      <c r="J321"/>
      <c r="K321"/>
      <c r="L321"/>
      <c r="M321"/>
    </row>
    <row r="322" spans="2:13" s="1" customFormat="1" x14ac:dyDescent="0.3">
      <c r="B322" s="119" t="s">
        <v>384</v>
      </c>
      <c r="C322" s="120"/>
      <c r="D322" s="120"/>
      <c r="E322" s="120"/>
      <c r="F322" s="33" t="e">
        <f>-#REF!</f>
        <v>#REF!</v>
      </c>
      <c r="G322"/>
      <c r="H322"/>
      <c r="I322"/>
      <c r="J322"/>
      <c r="K322"/>
      <c r="L322"/>
      <c r="M322"/>
    </row>
    <row r="323" spans="2:13" x14ac:dyDescent="0.3">
      <c r="B323" s="119" t="s">
        <v>385</v>
      </c>
      <c r="C323" s="120"/>
      <c r="D323" s="120"/>
      <c r="E323" s="120"/>
      <c r="F323" s="33" t="e">
        <f>-#REF!</f>
        <v>#REF!</v>
      </c>
    </row>
    <row r="325" spans="2:13" s="1" customFormat="1" x14ac:dyDescent="0.3">
      <c r="B325"/>
      <c r="C325"/>
      <c r="D325"/>
      <c r="E325"/>
      <c r="F325"/>
      <c r="G325"/>
      <c r="H325"/>
      <c r="I325"/>
      <c r="J325"/>
      <c r="K325"/>
      <c r="L325"/>
      <c r="M325"/>
    </row>
    <row r="326" spans="2:13" s="1" customFormat="1" x14ac:dyDescent="0.3">
      <c r="B326"/>
      <c r="C326"/>
      <c r="D326"/>
      <c r="E326"/>
      <c r="F326"/>
      <c r="G326"/>
      <c r="H326"/>
      <c r="I326"/>
      <c r="J326"/>
      <c r="K326"/>
      <c r="L326"/>
      <c r="M326"/>
    </row>
    <row r="330" spans="2:13" s="1" customFormat="1" x14ac:dyDescent="0.3">
      <c r="B330"/>
      <c r="C330"/>
      <c r="D330"/>
      <c r="E330"/>
      <c r="F330"/>
      <c r="G330"/>
      <c r="H330"/>
      <c r="I330"/>
      <c r="J330"/>
      <c r="K330"/>
      <c r="L330"/>
      <c r="M330"/>
    </row>
    <row r="331" spans="2:13" s="1" customFormat="1" x14ac:dyDescent="0.3">
      <c r="B331"/>
      <c r="C331"/>
      <c r="D331"/>
      <c r="E331"/>
      <c r="F331"/>
      <c r="G331"/>
      <c r="H331"/>
      <c r="I331"/>
      <c r="J331"/>
      <c r="K331"/>
      <c r="L331"/>
      <c r="M331"/>
    </row>
    <row r="333" spans="2:13" s="1" customFormat="1" x14ac:dyDescent="0.3">
      <c r="B333"/>
      <c r="C333"/>
      <c r="D333"/>
      <c r="E333"/>
      <c r="F333"/>
      <c r="G333"/>
      <c r="H333"/>
      <c r="I333"/>
      <c r="J333"/>
      <c r="K333"/>
      <c r="L333"/>
      <c r="M333"/>
    </row>
    <row r="334" spans="2:13" s="1" customFormat="1" x14ac:dyDescent="0.3">
      <c r="B334"/>
      <c r="C334"/>
      <c r="D334"/>
      <c r="E334"/>
      <c r="F334"/>
      <c r="G334"/>
      <c r="H334"/>
      <c r="I334"/>
      <c r="J334"/>
      <c r="K334"/>
      <c r="L334"/>
      <c r="M334"/>
    </row>
    <row r="337" spans="2:13" s="1" customFormat="1" x14ac:dyDescent="0.3">
      <c r="B337"/>
      <c r="C337"/>
      <c r="D337"/>
      <c r="E337"/>
      <c r="F337"/>
      <c r="G337"/>
      <c r="H337"/>
      <c r="I337"/>
      <c r="J337"/>
      <c r="K337"/>
      <c r="L337"/>
      <c r="M337"/>
    </row>
    <row r="338" spans="2:13" s="1" customFormat="1" x14ac:dyDescent="0.3">
      <c r="B338"/>
      <c r="C338"/>
      <c r="D338"/>
      <c r="E338"/>
      <c r="F338"/>
      <c r="G338"/>
      <c r="H338"/>
      <c r="I338"/>
      <c r="J338"/>
      <c r="K338"/>
      <c r="L338"/>
      <c r="M338"/>
    </row>
    <row r="339" spans="2:13" s="1" customFormat="1" x14ac:dyDescent="0.3">
      <c r="B339"/>
      <c r="C339"/>
      <c r="D339"/>
      <c r="E339"/>
      <c r="F339"/>
      <c r="G339"/>
      <c r="H339"/>
      <c r="I339"/>
      <c r="J339"/>
      <c r="K339"/>
      <c r="L339"/>
      <c r="M339"/>
    </row>
    <row r="340" spans="2:13" s="1" customFormat="1" x14ac:dyDescent="0.3">
      <c r="B340"/>
      <c r="C340"/>
      <c r="D340"/>
      <c r="E340"/>
      <c r="F340"/>
      <c r="G340"/>
      <c r="H340"/>
      <c r="I340"/>
      <c r="J340"/>
      <c r="K340"/>
      <c r="L340"/>
      <c r="M340"/>
    </row>
    <row r="341" spans="2:13" s="1" customFormat="1" x14ac:dyDescent="0.3">
      <c r="B341"/>
      <c r="C341"/>
      <c r="D341"/>
      <c r="E341"/>
      <c r="F341"/>
      <c r="G341"/>
      <c r="H341"/>
      <c r="I341"/>
      <c r="J341"/>
      <c r="K341"/>
      <c r="L341"/>
      <c r="M341"/>
    </row>
    <row r="342" spans="2:13" s="1" customFormat="1" x14ac:dyDescent="0.3">
      <c r="B342"/>
      <c r="C342"/>
      <c r="D342"/>
      <c r="E342"/>
      <c r="F342"/>
      <c r="G342"/>
      <c r="H342"/>
      <c r="I342"/>
      <c r="J342"/>
      <c r="K342"/>
      <c r="L342"/>
      <c r="M342"/>
    </row>
    <row r="343" spans="2:13" s="1" customFormat="1" x14ac:dyDescent="0.3">
      <c r="B343"/>
      <c r="C343"/>
      <c r="D343"/>
      <c r="E343"/>
      <c r="F343"/>
      <c r="G343"/>
      <c r="H343"/>
      <c r="I343"/>
      <c r="J343"/>
      <c r="K343"/>
      <c r="L343"/>
      <c r="M343"/>
    </row>
    <row r="344" spans="2:13" s="1" customFormat="1" x14ac:dyDescent="0.3">
      <c r="B344"/>
      <c r="C344"/>
      <c r="D344"/>
      <c r="E344"/>
      <c r="F344"/>
      <c r="G344"/>
      <c r="H344"/>
      <c r="I344"/>
      <c r="J344"/>
      <c r="K344"/>
      <c r="L344"/>
      <c r="M344"/>
    </row>
    <row r="345" spans="2:13" s="1" customFormat="1" x14ac:dyDescent="0.3">
      <c r="B345"/>
      <c r="C345"/>
      <c r="D345"/>
      <c r="E345"/>
      <c r="F345"/>
      <c r="G345"/>
      <c r="H345"/>
      <c r="I345"/>
      <c r="J345"/>
      <c r="K345"/>
      <c r="L345"/>
      <c r="M345"/>
    </row>
    <row r="346" spans="2:13" s="1" customFormat="1" x14ac:dyDescent="0.3">
      <c r="B346"/>
      <c r="C346"/>
      <c r="D346"/>
      <c r="E346"/>
      <c r="F346"/>
      <c r="G346"/>
      <c r="H346"/>
      <c r="I346"/>
      <c r="J346"/>
      <c r="K346"/>
      <c r="L346"/>
      <c r="M346"/>
    </row>
    <row r="347" spans="2:13" s="1" customFormat="1" x14ac:dyDescent="0.3">
      <c r="B347"/>
      <c r="C347"/>
      <c r="D347"/>
      <c r="E347"/>
      <c r="F347"/>
      <c r="G347"/>
      <c r="H347"/>
      <c r="I347"/>
      <c r="J347"/>
      <c r="K347"/>
      <c r="L347"/>
      <c r="M347"/>
    </row>
    <row r="350" spans="2:13" s="1" customFormat="1" x14ac:dyDescent="0.3">
      <c r="B350"/>
      <c r="C350"/>
      <c r="D350"/>
      <c r="E350"/>
      <c r="F350"/>
      <c r="G350"/>
      <c r="H350"/>
      <c r="I350"/>
      <c r="J350"/>
      <c r="K350"/>
      <c r="L350"/>
      <c r="M350"/>
    </row>
    <row r="351" spans="2:13" s="1" customFormat="1" x14ac:dyDescent="0.3">
      <c r="B351"/>
      <c r="C351"/>
      <c r="D351"/>
      <c r="E351"/>
      <c r="F351"/>
      <c r="G351"/>
      <c r="H351"/>
      <c r="I351"/>
      <c r="J351"/>
      <c r="K351"/>
      <c r="L351"/>
      <c r="M351"/>
    </row>
    <row r="354" spans="2:13" s="1" customFormat="1" x14ac:dyDescent="0.3">
      <c r="B354"/>
      <c r="C354"/>
      <c r="D354"/>
      <c r="E354"/>
      <c r="F354"/>
      <c r="G354"/>
      <c r="H354"/>
      <c r="I354"/>
      <c r="J354"/>
      <c r="K354"/>
      <c r="L354"/>
      <c r="M354"/>
    </row>
    <row r="355" spans="2:13" s="1" customFormat="1" x14ac:dyDescent="0.3">
      <c r="B355"/>
      <c r="C355"/>
      <c r="D355"/>
      <c r="E355"/>
      <c r="F355"/>
      <c r="G355"/>
      <c r="H355"/>
      <c r="I355"/>
      <c r="J355"/>
      <c r="K355"/>
      <c r="L355"/>
      <c r="M355"/>
    </row>
    <row r="356" spans="2:13" s="1" customFormat="1" x14ac:dyDescent="0.3">
      <c r="B356"/>
      <c r="C356"/>
      <c r="D356"/>
      <c r="E356"/>
      <c r="F356"/>
      <c r="G356"/>
      <c r="H356"/>
      <c r="I356"/>
      <c r="J356"/>
      <c r="K356"/>
      <c r="L356"/>
      <c r="M356"/>
    </row>
    <row r="358" spans="2:13" s="1" customFormat="1" x14ac:dyDescent="0.3">
      <c r="B358"/>
      <c r="C358"/>
      <c r="D358"/>
      <c r="E358"/>
      <c r="F358"/>
      <c r="G358"/>
      <c r="H358"/>
      <c r="I358"/>
      <c r="J358"/>
      <c r="K358"/>
      <c r="L358"/>
      <c r="M358"/>
    </row>
    <row r="359" spans="2:13" s="1" customFormat="1" x14ac:dyDescent="0.3">
      <c r="B359"/>
      <c r="C359"/>
      <c r="D359"/>
      <c r="E359"/>
      <c r="F359"/>
      <c r="G359"/>
      <c r="H359"/>
      <c r="I359"/>
      <c r="J359"/>
      <c r="K359"/>
      <c r="L359"/>
      <c r="M359"/>
    </row>
    <row r="362" spans="2:13" s="1" customFormat="1" x14ac:dyDescent="0.3">
      <c r="B362"/>
      <c r="C362"/>
      <c r="D362"/>
      <c r="E362"/>
      <c r="F362"/>
      <c r="G362"/>
      <c r="H362"/>
      <c r="I362"/>
      <c r="J362"/>
      <c r="K362"/>
      <c r="L362"/>
      <c r="M362"/>
    </row>
    <row r="363" spans="2:13" s="1" customFormat="1" x14ac:dyDescent="0.3">
      <c r="B363"/>
      <c r="C363"/>
      <c r="D363"/>
      <c r="E363"/>
      <c r="F363"/>
      <c r="G363"/>
      <c r="H363"/>
      <c r="I363"/>
      <c r="J363"/>
      <c r="K363"/>
      <c r="L363"/>
      <c r="M363"/>
    </row>
    <row r="364" spans="2:13" s="1" customFormat="1" x14ac:dyDescent="0.3">
      <c r="B364"/>
      <c r="C364"/>
      <c r="D364"/>
      <c r="E364"/>
      <c r="F364"/>
      <c r="G364"/>
      <c r="H364"/>
      <c r="I364"/>
      <c r="J364"/>
      <c r="K364"/>
      <c r="L364"/>
      <c r="M364"/>
    </row>
    <row r="365" spans="2:13" s="1" customFormat="1" x14ac:dyDescent="0.3">
      <c r="B365"/>
      <c r="C365"/>
      <c r="D365"/>
      <c r="E365"/>
      <c r="F365"/>
      <c r="G365"/>
      <c r="H365"/>
      <c r="I365"/>
      <c r="J365"/>
      <c r="K365"/>
      <c r="L365"/>
      <c r="M365"/>
    </row>
    <row r="368" spans="2:13" s="1" customFormat="1" x14ac:dyDescent="0.3">
      <c r="B368"/>
      <c r="C368"/>
      <c r="D368"/>
      <c r="E368"/>
      <c r="F368"/>
      <c r="G368"/>
      <c r="H368"/>
      <c r="I368"/>
      <c r="J368"/>
      <c r="K368"/>
      <c r="L368"/>
      <c r="M368"/>
    </row>
    <row r="369" spans="2:13" s="1" customFormat="1" x14ac:dyDescent="0.3">
      <c r="B369"/>
      <c r="C369"/>
      <c r="D369"/>
      <c r="E369"/>
      <c r="F369"/>
      <c r="G369"/>
      <c r="H369"/>
      <c r="I369"/>
      <c r="J369"/>
      <c r="K369"/>
      <c r="L369"/>
      <c r="M369"/>
    </row>
    <row r="370" spans="2:13" s="1" customFormat="1" x14ac:dyDescent="0.3">
      <c r="B370"/>
      <c r="C370"/>
      <c r="D370"/>
      <c r="E370"/>
      <c r="F370"/>
      <c r="G370"/>
      <c r="H370"/>
      <c r="I370"/>
      <c r="J370"/>
      <c r="K370"/>
      <c r="L370"/>
      <c r="M370"/>
    </row>
    <row r="371" spans="2:13" s="1" customFormat="1" x14ac:dyDescent="0.3">
      <c r="B371"/>
      <c r="C371"/>
      <c r="D371"/>
      <c r="E371"/>
      <c r="F371"/>
      <c r="G371"/>
      <c r="H371"/>
      <c r="I371"/>
      <c r="J371"/>
      <c r="K371"/>
      <c r="L371"/>
      <c r="M371"/>
    </row>
    <row r="372" spans="2:13" s="1" customFormat="1" x14ac:dyDescent="0.3">
      <c r="B372"/>
      <c r="C372"/>
      <c r="D372"/>
      <c r="E372"/>
      <c r="F372"/>
      <c r="G372"/>
      <c r="H372"/>
      <c r="I372"/>
      <c r="J372"/>
      <c r="K372"/>
      <c r="L372"/>
      <c r="M372"/>
    </row>
    <row r="374" spans="2:13" s="1" customFormat="1" x14ac:dyDescent="0.3">
      <c r="B374"/>
      <c r="C374"/>
      <c r="D374"/>
      <c r="E374"/>
      <c r="F374"/>
      <c r="G374"/>
      <c r="H374"/>
      <c r="I374"/>
      <c r="J374"/>
      <c r="K374"/>
      <c r="L374"/>
      <c r="M374"/>
    </row>
    <row r="377" spans="2:13" s="1" customFormat="1" x14ac:dyDescent="0.3">
      <c r="B377"/>
      <c r="C377"/>
      <c r="D377"/>
      <c r="E377"/>
      <c r="F377"/>
      <c r="G377"/>
      <c r="H377"/>
      <c r="I377"/>
      <c r="J377"/>
      <c r="K377"/>
      <c r="L377"/>
      <c r="M377"/>
    </row>
    <row r="378" spans="2:13" s="1" customFormat="1" x14ac:dyDescent="0.3">
      <c r="B378"/>
      <c r="C378"/>
      <c r="D378"/>
      <c r="E378"/>
      <c r="F378"/>
      <c r="G378"/>
      <c r="H378"/>
      <c r="I378"/>
      <c r="J378"/>
      <c r="K378"/>
      <c r="L378"/>
      <c r="M378"/>
    </row>
    <row r="379" spans="2:13" s="1" customFormat="1" x14ac:dyDescent="0.3">
      <c r="B379"/>
      <c r="C379"/>
      <c r="D379"/>
      <c r="E379"/>
      <c r="F379"/>
      <c r="G379"/>
      <c r="H379"/>
      <c r="I379"/>
      <c r="J379"/>
      <c r="K379"/>
      <c r="L379"/>
      <c r="M379"/>
    </row>
    <row r="380" spans="2:13" s="1" customFormat="1" x14ac:dyDescent="0.3">
      <c r="B380"/>
      <c r="C380"/>
      <c r="D380"/>
      <c r="E380"/>
      <c r="F380"/>
      <c r="G380"/>
      <c r="H380"/>
      <c r="I380"/>
      <c r="J380"/>
      <c r="K380"/>
      <c r="L380"/>
      <c r="M380"/>
    </row>
    <row r="381" spans="2:13" s="1" customFormat="1" x14ac:dyDescent="0.3">
      <c r="B381"/>
      <c r="C381"/>
      <c r="D381"/>
      <c r="E381"/>
      <c r="F381"/>
      <c r="G381"/>
      <c r="H381"/>
      <c r="I381"/>
      <c r="J381"/>
      <c r="K381"/>
      <c r="L381"/>
      <c r="M381"/>
    </row>
    <row r="384" spans="2:13" s="1" customFormat="1" x14ac:dyDescent="0.3">
      <c r="B384"/>
      <c r="C384"/>
      <c r="D384"/>
      <c r="E384"/>
      <c r="F384"/>
      <c r="G384"/>
      <c r="H384"/>
      <c r="I384"/>
      <c r="J384"/>
      <c r="K384"/>
      <c r="L384"/>
      <c r="M384"/>
    </row>
    <row r="386" spans="2:13" s="1" customFormat="1" x14ac:dyDescent="0.3">
      <c r="B386"/>
      <c r="C386"/>
      <c r="D386"/>
      <c r="E386"/>
      <c r="F386"/>
      <c r="G386"/>
      <c r="H386"/>
      <c r="I386"/>
      <c r="J386"/>
      <c r="K386"/>
      <c r="L386"/>
      <c r="M386"/>
    </row>
    <row r="387" spans="2:13" s="1" customFormat="1" x14ac:dyDescent="0.3">
      <c r="B387"/>
      <c r="C387"/>
      <c r="D387"/>
      <c r="E387"/>
      <c r="F387"/>
      <c r="G387"/>
      <c r="H387"/>
      <c r="I387"/>
      <c r="J387"/>
      <c r="K387"/>
      <c r="L387"/>
      <c r="M387"/>
    </row>
    <row r="390" spans="2:13" s="1" customFormat="1" x14ac:dyDescent="0.3">
      <c r="B390"/>
      <c r="C390"/>
      <c r="D390"/>
      <c r="E390"/>
      <c r="F390"/>
      <c r="G390"/>
      <c r="H390"/>
      <c r="I390"/>
      <c r="J390"/>
      <c r="K390"/>
      <c r="L390"/>
      <c r="M390"/>
    </row>
    <row r="391" spans="2:13" s="1" customFormat="1" x14ac:dyDescent="0.3">
      <c r="B391"/>
      <c r="C391"/>
      <c r="D391"/>
      <c r="E391"/>
      <c r="F391"/>
      <c r="G391"/>
      <c r="H391"/>
      <c r="I391"/>
      <c r="J391"/>
      <c r="K391"/>
      <c r="L391"/>
      <c r="M391"/>
    </row>
    <row r="392" spans="2:13" s="1" customFormat="1" x14ac:dyDescent="0.3">
      <c r="B392"/>
      <c r="C392"/>
      <c r="D392"/>
      <c r="E392"/>
      <c r="F392"/>
      <c r="G392"/>
      <c r="H392"/>
      <c r="I392"/>
      <c r="J392"/>
      <c r="K392"/>
      <c r="L392"/>
      <c r="M392"/>
    </row>
    <row r="393" spans="2:13" s="1" customFormat="1" x14ac:dyDescent="0.3">
      <c r="B393"/>
      <c r="C393"/>
      <c r="D393"/>
      <c r="E393"/>
      <c r="F393"/>
      <c r="G393"/>
      <c r="H393"/>
      <c r="I393"/>
      <c r="J393"/>
      <c r="K393"/>
      <c r="L393"/>
      <c r="M393"/>
    </row>
    <row r="394" spans="2:13" s="1" customFormat="1" x14ac:dyDescent="0.3">
      <c r="B394"/>
      <c r="C394"/>
      <c r="D394"/>
      <c r="E394"/>
      <c r="F394"/>
      <c r="G394"/>
      <c r="H394"/>
      <c r="I394"/>
      <c r="J394"/>
      <c r="K394"/>
      <c r="L394"/>
      <c r="M394"/>
    </row>
    <row r="395" spans="2:13" s="1" customFormat="1" x14ac:dyDescent="0.3">
      <c r="B395"/>
      <c r="C395"/>
      <c r="D395"/>
      <c r="E395"/>
      <c r="F395"/>
      <c r="G395"/>
      <c r="H395"/>
      <c r="I395"/>
      <c r="J395"/>
      <c r="K395"/>
      <c r="L395"/>
      <c r="M395"/>
    </row>
    <row r="396" spans="2:13" s="1" customFormat="1" x14ac:dyDescent="0.3">
      <c r="B396"/>
      <c r="C396"/>
      <c r="D396"/>
      <c r="E396"/>
      <c r="F396"/>
      <c r="G396"/>
      <c r="H396"/>
      <c r="I396"/>
      <c r="J396"/>
      <c r="K396"/>
      <c r="L396"/>
      <c r="M396"/>
    </row>
    <row r="399" spans="2:13" s="1" customFormat="1" x14ac:dyDescent="0.3">
      <c r="B399"/>
      <c r="C399"/>
      <c r="D399"/>
      <c r="E399"/>
      <c r="F399"/>
      <c r="G399"/>
      <c r="H399"/>
      <c r="I399"/>
      <c r="J399"/>
      <c r="K399"/>
      <c r="L399"/>
      <c r="M399"/>
    </row>
    <row r="400" spans="2:13" s="1" customFormat="1" x14ac:dyDescent="0.3">
      <c r="B400"/>
      <c r="C400"/>
      <c r="D400"/>
      <c r="E400"/>
      <c r="F400"/>
      <c r="G400"/>
      <c r="H400"/>
      <c r="I400"/>
      <c r="J400"/>
      <c r="K400"/>
      <c r="L400"/>
      <c r="M400"/>
    </row>
    <row r="401" spans="2:13" s="1" customFormat="1" x14ac:dyDescent="0.3">
      <c r="B401"/>
      <c r="C401"/>
      <c r="D401"/>
      <c r="E401"/>
      <c r="F401"/>
      <c r="G401"/>
      <c r="H401"/>
      <c r="I401"/>
      <c r="J401"/>
      <c r="K401"/>
      <c r="L401"/>
      <c r="M401"/>
    </row>
    <row r="402" spans="2:13" s="1" customFormat="1" x14ac:dyDescent="0.3">
      <c r="B402"/>
      <c r="C402"/>
      <c r="D402"/>
      <c r="E402"/>
      <c r="F402"/>
      <c r="G402"/>
      <c r="H402"/>
      <c r="I402"/>
      <c r="J402"/>
      <c r="K402"/>
      <c r="L402"/>
      <c r="M402"/>
    </row>
    <row r="403" spans="2:13" s="1" customFormat="1" x14ac:dyDescent="0.3">
      <c r="B403"/>
      <c r="C403"/>
      <c r="D403"/>
      <c r="E403"/>
      <c r="F403"/>
      <c r="G403"/>
      <c r="H403"/>
      <c r="I403"/>
      <c r="J403"/>
      <c r="K403"/>
      <c r="L403"/>
      <c r="M403"/>
    </row>
    <row r="404" spans="2:13" s="1" customFormat="1" x14ac:dyDescent="0.3">
      <c r="B404"/>
      <c r="C404"/>
      <c r="D404"/>
      <c r="E404"/>
      <c r="F404"/>
      <c r="G404"/>
      <c r="H404"/>
      <c r="I404"/>
      <c r="J404"/>
      <c r="K404"/>
      <c r="L404"/>
      <c r="M404"/>
    </row>
    <row r="405" spans="2:13" s="1" customFormat="1" x14ac:dyDescent="0.3">
      <c r="B405"/>
      <c r="C405"/>
      <c r="D405"/>
      <c r="E405"/>
      <c r="F405"/>
      <c r="G405"/>
      <c r="H405"/>
      <c r="I405"/>
      <c r="J405"/>
      <c r="K405"/>
      <c r="L405"/>
      <c r="M405"/>
    </row>
    <row r="406" spans="2:13" s="1" customFormat="1" x14ac:dyDescent="0.3">
      <c r="B406"/>
      <c r="C406"/>
      <c r="D406"/>
      <c r="E406"/>
      <c r="F406"/>
      <c r="G406"/>
      <c r="H406"/>
      <c r="I406"/>
      <c r="J406"/>
      <c r="K406"/>
      <c r="L406"/>
      <c r="M406"/>
    </row>
    <row r="407" spans="2:13" s="1" customFormat="1" x14ac:dyDescent="0.3">
      <c r="B407"/>
      <c r="C407"/>
      <c r="D407"/>
      <c r="E407"/>
      <c r="F407"/>
      <c r="G407"/>
      <c r="H407"/>
      <c r="I407"/>
      <c r="J407"/>
      <c r="K407"/>
      <c r="L407"/>
      <c r="M407"/>
    </row>
    <row r="408" spans="2:13" s="1" customFormat="1" x14ac:dyDescent="0.3">
      <c r="B408"/>
      <c r="C408"/>
      <c r="D408"/>
      <c r="E408"/>
      <c r="F408"/>
      <c r="G408"/>
      <c r="H408"/>
      <c r="I408"/>
      <c r="J408"/>
      <c r="K408"/>
      <c r="L408"/>
      <c r="M408"/>
    </row>
    <row r="409" spans="2:13" s="1" customFormat="1" x14ac:dyDescent="0.3">
      <c r="B409"/>
      <c r="C409"/>
      <c r="D409"/>
      <c r="E409"/>
      <c r="F409"/>
      <c r="G409"/>
      <c r="H409"/>
      <c r="I409"/>
      <c r="J409"/>
      <c r="K409"/>
      <c r="L409"/>
      <c r="M409"/>
    </row>
    <row r="410" spans="2:13" s="1" customFormat="1" x14ac:dyDescent="0.3">
      <c r="B410"/>
      <c r="C410"/>
      <c r="D410"/>
      <c r="E410"/>
      <c r="F410"/>
      <c r="G410"/>
      <c r="H410"/>
      <c r="I410"/>
      <c r="J410"/>
      <c r="K410"/>
      <c r="L410"/>
      <c r="M410"/>
    </row>
    <row r="411" spans="2:13" s="1" customFormat="1" x14ac:dyDescent="0.3">
      <c r="B411"/>
      <c r="C411"/>
      <c r="D411"/>
      <c r="E411"/>
      <c r="F411"/>
      <c r="G411"/>
      <c r="H411"/>
      <c r="I411"/>
      <c r="J411"/>
      <c r="K411"/>
      <c r="L411"/>
      <c r="M411"/>
    </row>
    <row r="412" spans="2:13" s="1" customFormat="1" x14ac:dyDescent="0.3">
      <c r="B412"/>
      <c r="C412"/>
      <c r="D412"/>
      <c r="E412"/>
      <c r="F412"/>
      <c r="G412"/>
      <c r="H412"/>
      <c r="I412"/>
      <c r="J412"/>
      <c r="K412"/>
      <c r="L412"/>
      <c r="M412"/>
    </row>
    <row r="413" spans="2:13" s="1" customFormat="1" x14ac:dyDescent="0.3">
      <c r="B413"/>
      <c r="C413"/>
      <c r="D413"/>
      <c r="E413"/>
      <c r="F413"/>
      <c r="G413"/>
      <c r="H413"/>
      <c r="I413"/>
      <c r="J413"/>
      <c r="K413"/>
      <c r="L413"/>
      <c r="M413"/>
    </row>
    <row r="414" spans="2:13" s="1" customFormat="1" x14ac:dyDescent="0.3">
      <c r="B414"/>
      <c r="C414"/>
      <c r="D414"/>
      <c r="E414"/>
      <c r="F414"/>
      <c r="G414"/>
      <c r="H414"/>
      <c r="I414"/>
      <c r="J414"/>
      <c r="K414"/>
      <c r="L414"/>
      <c r="M414"/>
    </row>
    <row r="415" spans="2:13" s="1" customFormat="1" x14ac:dyDescent="0.3">
      <c r="B415"/>
      <c r="C415"/>
      <c r="D415"/>
      <c r="E415"/>
      <c r="F415"/>
      <c r="G415"/>
      <c r="H415"/>
      <c r="I415"/>
      <c r="J415"/>
      <c r="K415"/>
      <c r="L415"/>
      <c r="M415"/>
    </row>
    <row r="416" spans="2:13" s="1" customFormat="1" x14ac:dyDescent="0.3">
      <c r="B416"/>
      <c r="C416"/>
      <c r="D416"/>
      <c r="E416"/>
      <c r="F416"/>
      <c r="G416"/>
      <c r="H416"/>
      <c r="I416"/>
      <c r="J416"/>
      <c r="K416"/>
      <c r="L416"/>
      <c r="M416"/>
    </row>
    <row r="417" spans="2:13" s="1" customFormat="1" x14ac:dyDescent="0.3">
      <c r="B417"/>
      <c r="C417"/>
      <c r="D417"/>
      <c r="E417"/>
      <c r="F417"/>
      <c r="G417"/>
      <c r="H417"/>
      <c r="I417"/>
      <c r="J417"/>
      <c r="K417"/>
      <c r="L417"/>
      <c r="M417"/>
    </row>
    <row r="418" spans="2:13" s="1" customFormat="1" x14ac:dyDescent="0.3">
      <c r="B418"/>
      <c r="C418"/>
      <c r="D418"/>
      <c r="E418"/>
      <c r="F418"/>
      <c r="G418"/>
      <c r="H418"/>
      <c r="I418"/>
      <c r="J418"/>
      <c r="K418"/>
      <c r="L418"/>
      <c r="M418"/>
    </row>
    <row r="419" spans="2:13" s="1" customFormat="1" x14ac:dyDescent="0.3">
      <c r="B419"/>
      <c r="C419"/>
      <c r="D419"/>
      <c r="E419"/>
      <c r="F419"/>
      <c r="G419"/>
      <c r="H419"/>
      <c r="I419"/>
      <c r="J419"/>
      <c r="K419"/>
      <c r="L419"/>
      <c r="M419"/>
    </row>
    <row r="420" spans="2:13" s="1" customFormat="1" x14ac:dyDescent="0.3">
      <c r="B420"/>
      <c r="C420"/>
      <c r="D420"/>
      <c r="E420"/>
      <c r="F420"/>
      <c r="G420"/>
      <c r="H420"/>
      <c r="I420"/>
      <c r="J420"/>
      <c r="K420"/>
      <c r="L420"/>
      <c r="M420"/>
    </row>
    <row r="421" spans="2:13" s="1" customFormat="1" x14ac:dyDescent="0.3">
      <c r="B421"/>
      <c r="C421"/>
      <c r="D421"/>
      <c r="E421"/>
      <c r="F421"/>
      <c r="G421"/>
      <c r="H421"/>
      <c r="I421"/>
      <c r="J421"/>
      <c r="K421"/>
      <c r="L421"/>
      <c r="M421"/>
    </row>
    <row r="422" spans="2:13" s="1" customFormat="1" x14ac:dyDescent="0.3">
      <c r="B422"/>
      <c r="C422"/>
      <c r="D422"/>
      <c r="E422"/>
      <c r="F422"/>
      <c r="G422"/>
      <c r="H422"/>
      <c r="I422"/>
      <c r="J422"/>
      <c r="K422"/>
      <c r="L422"/>
      <c r="M422"/>
    </row>
    <row r="423" spans="2:13" s="1" customFormat="1" x14ac:dyDescent="0.3">
      <c r="B423"/>
      <c r="C423"/>
      <c r="D423"/>
      <c r="E423"/>
      <c r="F423"/>
      <c r="G423"/>
      <c r="H423"/>
      <c r="I423"/>
      <c r="J423"/>
      <c r="K423"/>
      <c r="L423"/>
      <c r="M423"/>
    </row>
    <row r="424" spans="2:13" s="1" customFormat="1" x14ac:dyDescent="0.3">
      <c r="B424"/>
      <c r="C424"/>
      <c r="D424"/>
      <c r="E424"/>
      <c r="F424"/>
      <c r="G424"/>
      <c r="H424"/>
      <c r="I424"/>
      <c r="J424"/>
      <c r="K424"/>
      <c r="L424"/>
      <c r="M424"/>
    </row>
    <row r="425" spans="2:13" s="1" customFormat="1" x14ac:dyDescent="0.3">
      <c r="B425"/>
      <c r="C425"/>
      <c r="D425"/>
      <c r="E425"/>
      <c r="F425"/>
      <c r="G425"/>
      <c r="H425"/>
      <c r="I425"/>
      <c r="J425"/>
      <c r="K425"/>
      <c r="L425"/>
      <c r="M425"/>
    </row>
    <row r="426" spans="2:13" s="1" customFormat="1" x14ac:dyDescent="0.3">
      <c r="B426"/>
      <c r="C426"/>
      <c r="D426"/>
      <c r="E426"/>
      <c r="F426"/>
      <c r="G426"/>
      <c r="H426"/>
      <c r="I426"/>
      <c r="J426"/>
      <c r="K426"/>
      <c r="L426"/>
      <c r="M426"/>
    </row>
    <row r="427" spans="2:13" s="1" customFormat="1" x14ac:dyDescent="0.3">
      <c r="B427"/>
      <c r="C427"/>
      <c r="D427"/>
      <c r="E427"/>
      <c r="F427"/>
      <c r="G427"/>
      <c r="H427"/>
      <c r="I427"/>
      <c r="J427"/>
      <c r="K427"/>
      <c r="L427"/>
      <c r="M427"/>
    </row>
    <row r="429" spans="2:13" s="1" customFormat="1" x14ac:dyDescent="0.3">
      <c r="B429"/>
      <c r="C429"/>
      <c r="D429"/>
      <c r="E429"/>
      <c r="F429"/>
      <c r="G429"/>
      <c r="H429"/>
      <c r="I429"/>
      <c r="J429"/>
      <c r="K429"/>
      <c r="L429"/>
      <c r="M429"/>
    </row>
    <row r="430" spans="2:13" s="1" customFormat="1" x14ac:dyDescent="0.3">
      <c r="B430"/>
      <c r="C430"/>
      <c r="D430"/>
      <c r="E430"/>
      <c r="F430"/>
      <c r="G430"/>
      <c r="H430"/>
      <c r="I430"/>
      <c r="J430"/>
      <c r="K430"/>
      <c r="L430"/>
      <c r="M430"/>
    </row>
    <row r="432" spans="2:13" s="1" customFormat="1" x14ac:dyDescent="0.3">
      <c r="B432"/>
      <c r="C432"/>
      <c r="D432"/>
      <c r="E432"/>
      <c r="F432"/>
      <c r="G432"/>
      <c r="H432"/>
      <c r="I432"/>
      <c r="J432"/>
      <c r="K432"/>
      <c r="L432"/>
      <c r="M432"/>
    </row>
    <row r="433" spans="2:13" s="1" customFormat="1" x14ac:dyDescent="0.3">
      <c r="B433"/>
      <c r="C433"/>
      <c r="D433"/>
      <c r="E433"/>
      <c r="F433"/>
      <c r="G433"/>
      <c r="H433"/>
      <c r="I433"/>
      <c r="J433"/>
      <c r="K433"/>
      <c r="L433"/>
      <c r="M433"/>
    </row>
    <row r="435" spans="2:13" s="1" customFormat="1" x14ac:dyDescent="0.3">
      <c r="B435"/>
      <c r="C435"/>
      <c r="D435"/>
      <c r="E435"/>
      <c r="F435"/>
      <c r="G435"/>
      <c r="H435"/>
      <c r="I435"/>
      <c r="J435"/>
      <c r="K435"/>
      <c r="L435"/>
      <c r="M435"/>
    </row>
    <row r="436" spans="2:13" s="1" customFormat="1" x14ac:dyDescent="0.3">
      <c r="B436"/>
      <c r="C436"/>
      <c r="D436"/>
      <c r="E436"/>
      <c r="F436"/>
      <c r="G436"/>
      <c r="H436"/>
      <c r="I436"/>
      <c r="J436"/>
      <c r="K436"/>
      <c r="L436"/>
      <c r="M436"/>
    </row>
    <row r="437" spans="2:13" s="1" customFormat="1" x14ac:dyDescent="0.3">
      <c r="B437"/>
      <c r="C437"/>
      <c r="D437"/>
      <c r="E437"/>
      <c r="F437"/>
      <c r="G437"/>
      <c r="H437"/>
      <c r="I437"/>
      <c r="J437"/>
      <c r="K437"/>
      <c r="L437"/>
      <c r="M437"/>
    </row>
    <row r="438" spans="2:13" s="1" customFormat="1" x14ac:dyDescent="0.3">
      <c r="B438"/>
      <c r="C438"/>
      <c r="D438"/>
      <c r="E438"/>
      <c r="F438"/>
      <c r="G438"/>
      <c r="H438"/>
      <c r="I438"/>
      <c r="J438"/>
      <c r="K438"/>
      <c r="L438"/>
      <c r="M438"/>
    </row>
    <row r="439" spans="2:13" s="1" customFormat="1" x14ac:dyDescent="0.3">
      <c r="B439"/>
      <c r="C439"/>
      <c r="D439"/>
      <c r="E439"/>
      <c r="F439"/>
      <c r="G439"/>
      <c r="H439"/>
      <c r="I439"/>
      <c r="J439"/>
      <c r="K439"/>
      <c r="L439"/>
      <c r="M439"/>
    </row>
    <row r="440" spans="2:13" s="1" customFormat="1" x14ac:dyDescent="0.3">
      <c r="B440"/>
      <c r="C440"/>
      <c r="D440"/>
      <c r="E440"/>
      <c r="F440"/>
      <c r="G440"/>
      <c r="H440"/>
      <c r="I440"/>
      <c r="J440"/>
      <c r="K440"/>
      <c r="L440"/>
      <c r="M440"/>
    </row>
    <row r="441" spans="2:13" s="1" customFormat="1" x14ac:dyDescent="0.3">
      <c r="B441"/>
      <c r="C441"/>
      <c r="D441"/>
      <c r="E441"/>
      <c r="F441"/>
      <c r="G441"/>
      <c r="H441"/>
      <c r="I441"/>
      <c r="J441"/>
      <c r="K441"/>
      <c r="L441"/>
      <c r="M441"/>
    </row>
    <row r="442" spans="2:13" s="1" customFormat="1" x14ac:dyDescent="0.3">
      <c r="B442"/>
      <c r="C442"/>
      <c r="D442"/>
      <c r="E442"/>
      <c r="F442"/>
      <c r="G442"/>
      <c r="H442"/>
      <c r="I442"/>
      <c r="J442"/>
      <c r="K442"/>
      <c r="L442"/>
      <c r="M442"/>
    </row>
    <row r="444" spans="2:13" s="1" customFormat="1" x14ac:dyDescent="0.3">
      <c r="B444"/>
      <c r="C444"/>
      <c r="D444"/>
      <c r="E444"/>
      <c r="F444"/>
      <c r="G444"/>
      <c r="H444"/>
      <c r="I444"/>
      <c r="J444"/>
      <c r="K444"/>
      <c r="L444"/>
      <c r="M444"/>
    </row>
    <row r="445" spans="2:13" s="1" customFormat="1" x14ac:dyDescent="0.3">
      <c r="B445"/>
      <c r="C445"/>
      <c r="D445"/>
      <c r="E445"/>
      <c r="F445"/>
      <c r="G445"/>
      <c r="H445"/>
      <c r="I445"/>
      <c r="J445"/>
      <c r="K445"/>
      <c r="L445"/>
      <c r="M445"/>
    </row>
    <row r="446" spans="2:13" s="1" customFormat="1" x14ac:dyDescent="0.3">
      <c r="B446"/>
      <c r="C446"/>
      <c r="D446"/>
      <c r="E446"/>
      <c r="F446"/>
      <c r="G446"/>
      <c r="H446"/>
      <c r="I446"/>
      <c r="J446"/>
      <c r="K446"/>
      <c r="L446"/>
      <c r="M446"/>
    </row>
    <row r="447" spans="2:13" s="1" customFormat="1" x14ac:dyDescent="0.3">
      <c r="B447"/>
      <c r="C447"/>
      <c r="D447"/>
      <c r="E447"/>
      <c r="F447"/>
      <c r="G447"/>
      <c r="H447"/>
      <c r="I447"/>
      <c r="J447"/>
      <c r="K447"/>
      <c r="L447"/>
      <c r="M447"/>
    </row>
    <row r="448" spans="2:13" s="1" customFormat="1" x14ac:dyDescent="0.3">
      <c r="B448"/>
      <c r="C448"/>
      <c r="D448"/>
      <c r="E448"/>
      <c r="F448"/>
      <c r="G448"/>
      <c r="H448"/>
      <c r="I448"/>
      <c r="J448"/>
      <c r="K448"/>
      <c r="L448"/>
      <c r="M448"/>
    </row>
    <row r="450" spans="2:13" s="1" customFormat="1" x14ac:dyDescent="0.3">
      <c r="B450"/>
      <c r="C450"/>
      <c r="D450"/>
      <c r="E450"/>
      <c r="F450"/>
      <c r="G450"/>
      <c r="H450"/>
      <c r="I450"/>
      <c r="J450"/>
      <c r="K450"/>
      <c r="L450"/>
      <c r="M450"/>
    </row>
    <row r="451" spans="2:13" s="1" customFormat="1" x14ac:dyDescent="0.3">
      <c r="B451"/>
      <c r="C451"/>
      <c r="D451"/>
      <c r="E451"/>
      <c r="F451"/>
      <c r="G451"/>
      <c r="H451"/>
      <c r="I451"/>
      <c r="J451"/>
      <c r="K451"/>
      <c r="L451"/>
      <c r="M451"/>
    </row>
    <row r="452" spans="2:13" s="1" customFormat="1" x14ac:dyDescent="0.3">
      <c r="B452"/>
      <c r="C452"/>
      <c r="D452"/>
      <c r="E452"/>
      <c r="F452"/>
      <c r="G452"/>
      <c r="H452"/>
      <c r="I452"/>
      <c r="J452"/>
      <c r="K452"/>
      <c r="L452"/>
      <c r="M452"/>
    </row>
    <row r="453" spans="2:13" s="1" customFormat="1" x14ac:dyDescent="0.3">
      <c r="B453"/>
      <c r="C453"/>
      <c r="D453"/>
      <c r="E453"/>
      <c r="F453"/>
      <c r="G453"/>
      <c r="H453"/>
      <c r="I453"/>
      <c r="J453"/>
      <c r="K453"/>
      <c r="L453"/>
      <c r="M453"/>
    </row>
    <row r="454" spans="2:13" s="1" customFormat="1" x14ac:dyDescent="0.3">
      <c r="B454"/>
      <c r="C454"/>
      <c r="D454"/>
      <c r="E454"/>
      <c r="F454"/>
      <c r="G454"/>
      <c r="H454"/>
      <c r="I454"/>
      <c r="J454"/>
      <c r="K454"/>
      <c r="L454"/>
      <c r="M454"/>
    </row>
    <row r="455" spans="2:13" s="1" customFormat="1" x14ac:dyDescent="0.3">
      <c r="B455"/>
      <c r="C455"/>
      <c r="D455"/>
      <c r="E455"/>
      <c r="F455"/>
      <c r="G455"/>
      <c r="H455"/>
      <c r="I455"/>
      <c r="J455"/>
      <c r="K455"/>
      <c r="L455"/>
      <c r="M455"/>
    </row>
    <row r="456" spans="2:13" s="1" customFormat="1" x14ac:dyDescent="0.3">
      <c r="B456"/>
      <c r="C456"/>
      <c r="D456"/>
      <c r="E456"/>
      <c r="F456"/>
      <c r="G456"/>
      <c r="H456"/>
      <c r="I456"/>
      <c r="J456"/>
      <c r="K456"/>
      <c r="L456"/>
      <c r="M456"/>
    </row>
    <row r="457" spans="2:13" s="1" customFormat="1" x14ac:dyDescent="0.3">
      <c r="B457"/>
      <c r="C457"/>
      <c r="D457"/>
      <c r="E457"/>
      <c r="F457"/>
      <c r="G457"/>
      <c r="H457"/>
      <c r="I457"/>
      <c r="J457"/>
      <c r="K457"/>
      <c r="L457"/>
      <c r="M457"/>
    </row>
    <row r="459" spans="2:13" s="1" customFormat="1" x14ac:dyDescent="0.3">
      <c r="B459"/>
      <c r="C459"/>
      <c r="D459"/>
      <c r="E459"/>
      <c r="F459"/>
      <c r="G459"/>
      <c r="H459"/>
      <c r="I459"/>
      <c r="J459"/>
      <c r="K459"/>
      <c r="L459"/>
      <c r="M459"/>
    </row>
    <row r="460" spans="2:13" s="1" customFormat="1" x14ac:dyDescent="0.3">
      <c r="B460"/>
      <c r="C460"/>
      <c r="D460"/>
      <c r="E460"/>
      <c r="F460"/>
      <c r="G460"/>
      <c r="H460"/>
      <c r="I460"/>
      <c r="J460"/>
      <c r="K460"/>
      <c r="L460"/>
      <c r="M460"/>
    </row>
    <row r="461" spans="2:13" s="1" customFormat="1" x14ac:dyDescent="0.3">
      <c r="B461"/>
      <c r="C461"/>
      <c r="D461"/>
      <c r="E461"/>
      <c r="F461"/>
      <c r="G461"/>
      <c r="H461"/>
      <c r="I461"/>
      <c r="J461"/>
      <c r="K461"/>
      <c r="L461"/>
      <c r="M461"/>
    </row>
    <row r="462" spans="2:13" s="1" customFormat="1" x14ac:dyDescent="0.3">
      <c r="B462"/>
      <c r="C462"/>
      <c r="D462"/>
      <c r="E462"/>
      <c r="F462"/>
      <c r="G462"/>
      <c r="H462"/>
      <c r="I462"/>
      <c r="J462"/>
      <c r="K462"/>
      <c r="L462"/>
      <c r="M462"/>
    </row>
    <row r="463" spans="2:13" s="1" customFormat="1" x14ac:dyDescent="0.3">
      <c r="B463"/>
      <c r="C463"/>
      <c r="D463"/>
      <c r="E463"/>
      <c r="F463"/>
      <c r="G463"/>
      <c r="H463"/>
      <c r="I463"/>
      <c r="J463"/>
      <c r="K463"/>
      <c r="L463"/>
      <c r="M463"/>
    </row>
    <row r="464" spans="2:13" s="1" customFormat="1" x14ac:dyDescent="0.3">
      <c r="B464"/>
      <c r="C464"/>
      <c r="D464"/>
      <c r="E464"/>
      <c r="F464"/>
      <c r="G464"/>
      <c r="H464"/>
      <c r="I464"/>
      <c r="J464"/>
      <c r="K464"/>
      <c r="L464"/>
      <c r="M464"/>
    </row>
    <row r="465" spans="2:13" s="1" customFormat="1" x14ac:dyDescent="0.3">
      <c r="B465"/>
      <c r="C465"/>
      <c r="D465"/>
      <c r="E465"/>
      <c r="F465"/>
      <c r="G465"/>
      <c r="H465"/>
      <c r="I465"/>
      <c r="J465"/>
      <c r="K465"/>
      <c r="L465"/>
      <c r="M465"/>
    </row>
    <row r="466" spans="2:13" s="1" customFormat="1" x14ac:dyDescent="0.3">
      <c r="B466"/>
      <c r="C466"/>
      <c r="D466"/>
      <c r="E466"/>
      <c r="F466"/>
      <c r="G466"/>
      <c r="H466"/>
      <c r="I466"/>
      <c r="J466"/>
      <c r="K466"/>
      <c r="L466"/>
      <c r="M466"/>
    </row>
    <row r="468" spans="2:13" s="1" customFormat="1" x14ac:dyDescent="0.3">
      <c r="B468"/>
      <c r="C468"/>
      <c r="D468"/>
      <c r="E468"/>
      <c r="F468"/>
      <c r="G468"/>
      <c r="H468"/>
      <c r="I468"/>
      <c r="J468"/>
      <c r="K468"/>
      <c r="L468"/>
      <c r="M468"/>
    </row>
    <row r="469" spans="2:13" s="1" customFormat="1" x14ac:dyDescent="0.3">
      <c r="B469"/>
      <c r="C469"/>
      <c r="D469"/>
      <c r="E469"/>
      <c r="F469"/>
      <c r="G469"/>
      <c r="H469"/>
      <c r="I469"/>
      <c r="J469"/>
      <c r="K469"/>
      <c r="L469"/>
      <c r="M469"/>
    </row>
    <row r="470" spans="2:13" s="1" customFormat="1" x14ac:dyDescent="0.3">
      <c r="B470"/>
      <c r="C470"/>
      <c r="D470"/>
      <c r="E470"/>
      <c r="F470"/>
      <c r="G470"/>
      <c r="H470"/>
      <c r="I470"/>
      <c r="J470"/>
      <c r="K470"/>
      <c r="L470"/>
      <c r="M470"/>
    </row>
    <row r="471" spans="2:13" s="1" customFormat="1" x14ac:dyDescent="0.3">
      <c r="B471"/>
      <c r="C471"/>
      <c r="D471"/>
      <c r="E471"/>
      <c r="F471"/>
      <c r="G471"/>
      <c r="H471"/>
      <c r="I471"/>
      <c r="J471"/>
      <c r="K471"/>
      <c r="L471"/>
      <c r="M471"/>
    </row>
    <row r="472" spans="2:13" s="1" customFormat="1" x14ac:dyDescent="0.3">
      <c r="B472"/>
      <c r="C472"/>
      <c r="D472"/>
      <c r="E472"/>
      <c r="F472"/>
      <c r="G472"/>
      <c r="H472"/>
      <c r="I472"/>
      <c r="J472"/>
      <c r="K472"/>
      <c r="L472"/>
      <c r="M472"/>
    </row>
    <row r="474" spans="2:13" s="1" customFormat="1" x14ac:dyDescent="0.3">
      <c r="B474"/>
      <c r="C474"/>
      <c r="D474"/>
      <c r="E474"/>
      <c r="F474"/>
      <c r="G474"/>
      <c r="H474"/>
      <c r="I474"/>
      <c r="J474"/>
      <c r="K474"/>
      <c r="L474"/>
      <c r="M474"/>
    </row>
    <row r="475" spans="2:13" s="1" customFormat="1" x14ac:dyDescent="0.3">
      <c r="B475"/>
      <c r="C475"/>
      <c r="D475"/>
      <c r="E475"/>
      <c r="F475"/>
      <c r="G475"/>
      <c r="H475"/>
      <c r="I475"/>
      <c r="J475"/>
      <c r="K475"/>
      <c r="L475"/>
      <c r="M475"/>
    </row>
    <row r="476" spans="2:13" s="1" customFormat="1" x14ac:dyDescent="0.3">
      <c r="B476"/>
      <c r="C476"/>
      <c r="D476"/>
      <c r="E476"/>
      <c r="F476"/>
      <c r="G476"/>
      <c r="H476"/>
      <c r="I476"/>
      <c r="J476"/>
      <c r="K476"/>
      <c r="L476"/>
      <c r="M476"/>
    </row>
    <row r="477" spans="2:13" s="1" customFormat="1" x14ac:dyDescent="0.3">
      <c r="B477"/>
      <c r="C477"/>
      <c r="D477"/>
      <c r="E477"/>
      <c r="F477"/>
      <c r="G477"/>
      <c r="H477"/>
      <c r="I477"/>
      <c r="J477"/>
      <c r="K477"/>
      <c r="L477"/>
      <c r="M477"/>
    </row>
    <row r="478" spans="2:13" s="1" customFormat="1" x14ac:dyDescent="0.3">
      <c r="B478"/>
      <c r="C478"/>
      <c r="D478"/>
      <c r="E478"/>
      <c r="F478"/>
      <c r="G478"/>
      <c r="H478"/>
      <c r="I478"/>
      <c r="J478"/>
      <c r="K478"/>
      <c r="L478"/>
      <c r="M478"/>
    </row>
    <row r="480" spans="2:13" s="1" customFormat="1" x14ac:dyDescent="0.3">
      <c r="B480"/>
      <c r="C480"/>
      <c r="D480"/>
      <c r="E480"/>
      <c r="F480"/>
      <c r="G480"/>
      <c r="H480"/>
      <c r="I480"/>
      <c r="J480"/>
      <c r="K480"/>
      <c r="L480"/>
      <c r="M480"/>
    </row>
    <row r="481" spans="2:13" s="1" customFormat="1" x14ac:dyDescent="0.3">
      <c r="B481"/>
      <c r="C481"/>
      <c r="D481"/>
      <c r="E481"/>
      <c r="F481"/>
      <c r="G481"/>
      <c r="H481"/>
      <c r="I481"/>
      <c r="J481"/>
      <c r="K481"/>
      <c r="L481"/>
      <c r="M481"/>
    </row>
    <row r="482" spans="2:13" s="1" customFormat="1" x14ac:dyDescent="0.3">
      <c r="B482"/>
      <c r="C482"/>
      <c r="D482"/>
      <c r="E482"/>
      <c r="F482"/>
      <c r="G482"/>
      <c r="H482"/>
      <c r="I482"/>
      <c r="J482"/>
      <c r="K482"/>
      <c r="L482"/>
      <c r="M482"/>
    </row>
    <row r="483" spans="2:13" s="1" customFormat="1" x14ac:dyDescent="0.3">
      <c r="B483"/>
      <c r="C483"/>
      <c r="D483"/>
      <c r="E483"/>
      <c r="F483"/>
      <c r="G483"/>
      <c r="H483"/>
      <c r="I483"/>
      <c r="J483"/>
      <c r="K483"/>
      <c r="L483"/>
      <c r="M483"/>
    </row>
    <row r="484" spans="2:13" s="1" customFormat="1" x14ac:dyDescent="0.3">
      <c r="B484"/>
      <c r="C484"/>
      <c r="D484"/>
      <c r="E484"/>
      <c r="F484"/>
      <c r="G484"/>
      <c r="H484"/>
      <c r="I484"/>
      <c r="J484"/>
      <c r="K484"/>
      <c r="L484"/>
      <c r="M484"/>
    </row>
    <row r="485" spans="2:13" s="1" customFormat="1" x14ac:dyDescent="0.3">
      <c r="B485"/>
      <c r="C485"/>
      <c r="D485"/>
      <c r="E485"/>
      <c r="F485"/>
      <c r="G485"/>
      <c r="H485"/>
      <c r="I485"/>
      <c r="J485"/>
      <c r="K485"/>
      <c r="L485"/>
      <c r="M485"/>
    </row>
    <row r="487" spans="2:13" s="1" customFormat="1" x14ac:dyDescent="0.3">
      <c r="B487"/>
      <c r="C487"/>
      <c r="D487"/>
      <c r="E487"/>
      <c r="F487"/>
      <c r="G487"/>
      <c r="H487"/>
      <c r="I487"/>
      <c r="J487"/>
      <c r="K487"/>
      <c r="L487"/>
      <c r="M487"/>
    </row>
    <row r="488" spans="2:13" s="1" customFormat="1" x14ac:dyDescent="0.3">
      <c r="B488"/>
      <c r="C488"/>
      <c r="D488"/>
      <c r="E488"/>
      <c r="F488"/>
      <c r="G488"/>
      <c r="H488"/>
      <c r="I488"/>
      <c r="J488"/>
      <c r="K488"/>
      <c r="L488"/>
      <c r="M488"/>
    </row>
    <row r="489" spans="2:13" s="1" customFormat="1" x14ac:dyDescent="0.3">
      <c r="B489"/>
      <c r="C489"/>
      <c r="D489"/>
      <c r="E489"/>
      <c r="F489"/>
      <c r="G489"/>
      <c r="H489"/>
      <c r="I489"/>
      <c r="J489"/>
      <c r="K489"/>
      <c r="L489"/>
      <c r="M489"/>
    </row>
    <row r="490" spans="2:13" s="1" customFormat="1" x14ac:dyDescent="0.3">
      <c r="B490"/>
      <c r="C490"/>
      <c r="D490"/>
      <c r="E490"/>
      <c r="F490"/>
      <c r="G490"/>
      <c r="H490"/>
      <c r="I490"/>
      <c r="J490"/>
      <c r="K490"/>
      <c r="L490"/>
      <c r="M490"/>
    </row>
    <row r="491" spans="2:13" s="1" customFormat="1" x14ac:dyDescent="0.3">
      <c r="B491"/>
      <c r="C491"/>
      <c r="D491"/>
      <c r="E491"/>
      <c r="F491"/>
      <c r="G491"/>
      <c r="H491"/>
      <c r="I491"/>
      <c r="J491"/>
      <c r="K491"/>
      <c r="L491"/>
      <c r="M491"/>
    </row>
    <row r="492" spans="2:13" s="1" customFormat="1" x14ac:dyDescent="0.3">
      <c r="B492"/>
      <c r="C492"/>
      <c r="D492"/>
      <c r="E492"/>
      <c r="F492"/>
      <c r="G492"/>
      <c r="H492"/>
      <c r="I492"/>
      <c r="J492"/>
      <c r="K492"/>
      <c r="L492"/>
      <c r="M492"/>
    </row>
    <row r="493" spans="2:13" s="1" customFormat="1" x14ac:dyDescent="0.3">
      <c r="B493"/>
      <c r="C493"/>
      <c r="D493"/>
      <c r="E493"/>
      <c r="F493"/>
      <c r="G493"/>
      <c r="H493"/>
      <c r="I493"/>
      <c r="J493"/>
      <c r="K493"/>
      <c r="L493"/>
      <c r="M493"/>
    </row>
    <row r="496" spans="2:13" s="1" customFormat="1" x14ac:dyDescent="0.3">
      <c r="B496"/>
      <c r="C496"/>
      <c r="D496"/>
      <c r="E496"/>
      <c r="F496"/>
      <c r="G496"/>
      <c r="H496"/>
      <c r="I496"/>
      <c r="J496"/>
      <c r="K496"/>
      <c r="L496"/>
      <c r="M496"/>
    </row>
    <row r="497" spans="2:13" s="1" customFormat="1" x14ac:dyDescent="0.3">
      <c r="B497"/>
      <c r="C497"/>
      <c r="D497"/>
      <c r="E497"/>
      <c r="F497"/>
      <c r="G497"/>
      <c r="H497"/>
      <c r="I497"/>
      <c r="J497"/>
      <c r="K497"/>
      <c r="L497"/>
      <c r="M497"/>
    </row>
    <row r="498" spans="2:13" s="1" customFormat="1" x14ac:dyDescent="0.3">
      <c r="B498"/>
      <c r="C498"/>
      <c r="D498"/>
      <c r="E498"/>
      <c r="F498"/>
      <c r="G498"/>
      <c r="H498"/>
      <c r="I498"/>
      <c r="J498"/>
      <c r="K498"/>
      <c r="L498"/>
      <c r="M498"/>
    </row>
    <row r="499" spans="2:13" s="1" customFormat="1" x14ac:dyDescent="0.3">
      <c r="B499"/>
      <c r="C499"/>
      <c r="D499"/>
      <c r="E499"/>
      <c r="F499"/>
      <c r="G499"/>
      <c r="H499"/>
      <c r="I499"/>
      <c r="J499"/>
      <c r="K499"/>
      <c r="L499"/>
      <c r="M499"/>
    </row>
    <row r="500" spans="2:13" s="1" customFormat="1" x14ac:dyDescent="0.3">
      <c r="B500"/>
      <c r="C500"/>
      <c r="D500"/>
      <c r="E500"/>
      <c r="F500"/>
      <c r="G500"/>
      <c r="H500"/>
      <c r="I500"/>
      <c r="J500"/>
      <c r="K500"/>
      <c r="L500"/>
      <c r="M500"/>
    </row>
    <row r="501" spans="2:13" s="1" customFormat="1" x14ac:dyDescent="0.3">
      <c r="B501"/>
      <c r="C501"/>
      <c r="D501"/>
      <c r="E501"/>
      <c r="F501"/>
      <c r="G501"/>
      <c r="H501"/>
      <c r="I501"/>
      <c r="J501"/>
      <c r="K501"/>
      <c r="L501"/>
      <c r="M501"/>
    </row>
    <row r="502" spans="2:13" s="1" customFormat="1" x14ac:dyDescent="0.3">
      <c r="B502"/>
      <c r="C502"/>
      <c r="D502"/>
      <c r="E502"/>
      <c r="F502"/>
      <c r="G502"/>
      <c r="H502"/>
      <c r="I502"/>
      <c r="J502"/>
      <c r="K502"/>
      <c r="L502"/>
      <c r="M502"/>
    </row>
    <row r="503" spans="2:13" s="1" customFormat="1" x14ac:dyDescent="0.3">
      <c r="B503"/>
      <c r="C503"/>
      <c r="D503"/>
      <c r="E503"/>
      <c r="F503"/>
      <c r="G503"/>
      <c r="H503"/>
      <c r="I503"/>
      <c r="J503"/>
      <c r="K503"/>
      <c r="L503"/>
      <c r="M503"/>
    </row>
    <row r="506" spans="2:13" s="1" customFormat="1" x14ac:dyDescent="0.3">
      <c r="B506"/>
      <c r="C506"/>
      <c r="D506"/>
      <c r="E506"/>
      <c r="F506"/>
      <c r="G506"/>
      <c r="H506"/>
      <c r="I506"/>
      <c r="J506"/>
      <c r="K506"/>
      <c r="L506"/>
      <c r="M506"/>
    </row>
    <row r="507" spans="2:13" s="1" customFormat="1" x14ac:dyDescent="0.3">
      <c r="B507"/>
      <c r="C507"/>
      <c r="D507"/>
      <c r="E507"/>
      <c r="F507"/>
      <c r="G507"/>
      <c r="H507"/>
      <c r="I507"/>
      <c r="J507"/>
      <c r="K507"/>
      <c r="L507"/>
      <c r="M507"/>
    </row>
    <row r="508" spans="2:13" s="1" customFormat="1" x14ac:dyDescent="0.3">
      <c r="B508"/>
      <c r="C508"/>
      <c r="D508"/>
      <c r="E508"/>
      <c r="F508"/>
      <c r="G508"/>
      <c r="H508"/>
      <c r="I508"/>
      <c r="J508"/>
      <c r="K508"/>
      <c r="L508"/>
      <c r="M508"/>
    </row>
    <row r="510" spans="2:13" s="1" customFormat="1" x14ac:dyDescent="0.3">
      <c r="B510"/>
      <c r="C510"/>
      <c r="D510"/>
      <c r="E510"/>
      <c r="F510"/>
      <c r="G510"/>
      <c r="H510"/>
      <c r="I510"/>
      <c r="J510"/>
      <c r="K510"/>
      <c r="L510"/>
      <c r="M510"/>
    </row>
    <row r="511" spans="2:13" s="1" customFormat="1" x14ac:dyDescent="0.3">
      <c r="B511"/>
      <c r="C511"/>
      <c r="D511"/>
      <c r="E511"/>
      <c r="F511"/>
      <c r="G511"/>
      <c r="H511"/>
      <c r="I511"/>
      <c r="J511"/>
      <c r="K511"/>
      <c r="L511"/>
      <c r="M511"/>
    </row>
    <row r="513" spans="2:13" s="1" customFormat="1" x14ac:dyDescent="0.3">
      <c r="B513"/>
      <c r="C513"/>
      <c r="D513"/>
      <c r="E513"/>
      <c r="F513"/>
      <c r="G513"/>
      <c r="H513"/>
      <c r="I513"/>
      <c r="J513"/>
      <c r="K513"/>
      <c r="L513"/>
      <c r="M513"/>
    </row>
    <row r="514" spans="2:13" s="1" customFormat="1" x14ac:dyDescent="0.3">
      <c r="B514"/>
      <c r="C514"/>
      <c r="D514"/>
      <c r="E514"/>
      <c r="F514"/>
      <c r="G514"/>
      <c r="H514"/>
      <c r="I514"/>
      <c r="J514"/>
      <c r="K514"/>
      <c r="L514"/>
      <c r="M514"/>
    </row>
    <row r="516" spans="2:13" s="1" customFormat="1" x14ac:dyDescent="0.3">
      <c r="B516"/>
      <c r="C516"/>
      <c r="D516"/>
      <c r="E516"/>
      <c r="F516"/>
      <c r="G516"/>
      <c r="H516"/>
      <c r="I516"/>
      <c r="J516"/>
      <c r="K516"/>
      <c r="L516"/>
      <c r="M516"/>
    </row>
    <row r="517" spans="2:13" s="1" customFormat="1" x14ac:dyDescent="0.3">
      <c r="B517"/>
      <c r="C517"/>
      <c r="D517"/>
      <c r="E517"/>
      <c r="F517"/>
      <c r="G517"/>
      <c r="H517"/>
      <c r="I517"/>
      <c r="J517"/>
      <c r="K517"/>
      <c r="L517"/>
      <c r="M517"/>
    </row>
    <row r="518" spans="2:13" s="1" customFormat="1" x14ac:dyDescent="0.3">
      <c r="B518"/>
      <c r="C518"/>
      <c r="D518"/>
      <c r="E518"/>
      <c r="F518"/>
      <c r="G518"/>
      <c r="H518"/>
      <c r="I518"/>
      <c r="J518"/>
      <c r="K518"/>
      <c r="L518"/>
      <c r="M518"/>
    </row>
    <row r="519" spans="2:13" s="1" customFormat="1" x14ac:dyDescent="0.3">
      <c r="B519"/>
      <c r="C519"/>
      <c r="D519"/>
      <c r="E519"/>
      <c r="F519"/>
      <c r="G519"/>
      <c r="H519"/>
      <c r="I519"/>
      <c r="J519"/>
      <c r="K519"/>
      <c r="L519"/>
      <c r="M519"/>
    </row>
    <row r="520" spans="2:13" s="1" customFormat="1" x14ac:dyDescent="0.3">
      <c r="B520"/>
      <c r="C520"/>
      <c r="D520"/>
      <c r="E520"/>
      <c r="F520"/>
      <c r="G520"/>
      <c r="H520"/>
      <c r="I520"/>
      <c r="J520"/>
      <c r="K520"/>
      <c r="L520"/>
      <c r="M520"/>
    </row>
    <row r="521" spans="2:13" s="1" customFormat="1" x14ac:dyDescent="0.3">
      <c r="B521"/>
      <c r="C521"/>
      <c r="D521"/>
      <c r="E521"/>
      <c r="F521"/>
      <c r="G521"/>
      <c r="H521"/>
      <c r="I521"/>
      <c r="J521"/>
      <c r="K521"/>
      <c r="L521"/>
      <c r="M521"/>
    </row>
    <row r="522" spans="2:13" s="1" customFormat="1" x14ac:dyDescent="0.3">
      <c r="B522"/>
      <c r="C522"/>
      <c r="D522"/>
      <c r="E522"/>
      <c r="F522"/>
      <c r="G522"/>
      <c r="H522"/>
      <c r="I522"/>
      <c r="J522"/>
      <c r="K522"/>
      <c r="L522"/>
      <c r="M522"/>
    </row>
    <row r="524" spans="2:13" s="1" customFormat="1" x14ac:dyDescent="0.3">
      <c r="B524"/>
      <c r="C524"/>
      <c r="D524"/>
      <c r="E524"/>
      <c r="F524"/>
      <c r="G524"/>
      <c r="H524"/>
      <c r="I524"/>
      <c r="J524"/>
      <c r="K524"/>
      <c r="L524"/>
      <c r="M524"/>
    </row>
    <row r="525" spans="2:13" s="1" customFormat="1" x14ac:dyDescent="0.3">
      <c r="B525"/>
      <c r="C525"/>
      <c r="D525"/>
      <c r="E525"/>
      <c r="F525"/>
      <c r="G525"/>
      <c r="H525"/>
      <c r="I525"/>
      <c r="J525"/>
      <c r="K525"/>
      <c r="L525"/>
      <c r="M525"/>
    </row>
    <row r="528" spans="2:13" s="1" customFormat="1" x14ac:dyDescent="0.3">
      <c r="B528"/>
      <c r="C528"/>
      <c r="D528"/>
      <c r="E528"/>
      <c r="F528"/>
      <c r="G528"/>
      <c r="H528"/>
      <c r="I528"/>
      <c r="J528"/>
      <c r="K528"/>
      <c r="L528"/>
      <c r="M528"/>
    </row>
    <row r="529" spans="2:13" s="1" customFormat="1" x14ac:dyDescent="0.3">
      <c r="B529"/>
      <c r="C529"/>
      <c r="D529"/>
      <c r="E529"/>
      <c r="F529"/>
      <c r="G529"/>
      <c r="H529"/>
      <c r="I529"/>
      <c r="J529"/>
      <c r="K529"/>
      <c r="L529"/>
      <c r="M529"/>
    </row>
    <row r="531" spans="2:13" s="1" customFormat="1" x14ac:dyDescent="0.3">
      <c r="B531"/>
      <c r="C531"/>
      <c r="D531"/>
      <c r="E531"/>
      <c r="F531"/>
      <c r="G531"/>
      <c r="H531"/>
      <c r="I531"/>
      <c r="J531"/>
      <c r="K531"/>
      <c r="L531"/>
      <c r="M531"/>
    </row>
    <row r="532" spans="2:13" s="1" customFormat="1" x14ac:dyDescent="0.3">
      <c r="B532"/>
      <c r="C532"/>
      <c r="D532"/>
      <c r="E532"/>
      <c r="F532"/>
      <c r="G532"/>
      <c r="H532"/>
      <c r="I532"/>
      <c r="J532"/>
      <c r="K532"/>
      <c r="L532"/>
      <c r="M532"/>
    </row>
    <row r="534" spans="2:13" s="1" customFormat="1" x14ac:dyDescent="0.3">
      <c r="B534"/>
      <c r="C534"/>
      <c r="D534"/>
      <c r="E534"/>
      <c r="F534"/>
      <c r="G534"/>
      <c r="H534"/>
      <c r="I534"/>
      <c r="J534"/>
      <c r="K534"/>
      <c r="L534"/>
      <c r="M534"/>
    </row>
    <row r="535" spans="2:13" s="1" customFormat="1" x14ac:dyDescent="0.3">
      <c r="B535"/>
      <c r="C535"/>
      <c r="D535"/>
      <c r="E535"/>
      <c r="F535"/>
      <c r="G535"/>
      <c r="H535"/>
      <c r="I535"/>
      <c r="J535"/>
      <c r="K535"/>
      <c r="L535"/>
      <c r="M535"/>
    </row>
    <row r="537" spans="2:13" s="1" customFormat="1" x14ac:dyDescent="0.3">
      <c r="B537"/>
      <c r="C537"/>
      <c r="D537"/>
      <c r="E537"/>
      <c r="F537"/>
      <c r="G537"/>
      <c r="H537"/>
      <c r="I537"/>
      <c r="J537"/>
      <c r="K537"/>
      <c r="L537"/>
      <c r="M537"/>
    </row>
    <row r="538" spans="2:13" s="1" customFormat="1" x14ac:dyDescent="0.3">
      <c r="B538"/>
      <c r="C538"/>
      <c r="D538"/>
      <c r="E538"/>
      <c r="F538"/>
      <c r="G538"/>
      <c r="H538"/>
      <c r="I538"/>
      <c r="J538"/>
      <c r="K538"/>
      <c r="L538"/>
      <c r="M538"/>
    </row>
    <row r="541" spans="2:13" s="1" customFormat="1" x14ac:dyDescent="0.3">
      <c r="B541"/>
      <c r="C541"/>
      <c r="D541"/>
      <c r="E541"/>
      <c r="F541"/>
      <c r="G541"/>
      <c r="H541"/>
      <c r="I541"/>
      <c r="J541"/>
      <c r="K541"/>
      <c r="L541"/>
      <c r="M541"/>
    </row>
    <row r="542" spans="2:13" s="1" customFormat="1" x14ac:dyDescent="0.3">
      <c r="B542"/>
      <c r="C542"/>
      <c r="D542"/>
      <c r="E542"/>
      <c r="F542"/>
      <c r="G542"/>
      <c r="H542"/>
      <c r="I542"/>
      <c r="J542"/>
      <c r="K542"/>
      <c r="L542"/>
      <c r="M542"/>
    </row>
    <row r="544" spans="2:13" s="1" customFormat="1" x14ac:dyDescent="0.3">
      <c r="B544"/>
      <c r="C544"/>
      <c r="D544"/>
      <c r="E544"/>
      <c r="F544"/>
      <c r="G544"/>
      <c r="H544"/>
      <c r="I544"/>
      <c r="J544"/>
      <c r="K544"/>
      <c r="L544"/>
      <c r="M544"/>
    </row>
    <row r="545" spans="2:13" s="1" customFormat="1" x14ac:dyDescent="0.3">
      <c r="B545"/>
      <c r="C545"/>
      <c r="D545"/>
      <c r="E545"/>
      <c r="F545"/>
      <c r="G545"/>
      <c r="H545"/>
      <c r="I545"/>
      <c r="J545"/>
      <c r="K545"/>
      <c r="L545"/>
      <c r="M545"/>
    </row>
    <row r="546" spans="2:13" s="1" customFormat="1" x14ac:dyDescent="0.3">
      <c r="B546"/>
      <c r="C546"/>
      <c r="D546"/>
      <c r="E546"/>
      <c r="F546"/>
      <c r="G546"/>
      <c r="H546"/>
      <c r="I546"/>
      <c r="J546"/>
      <c r="K546"/>
      <c r="L546"/>
      <c r="M546"/>
    </row>
    <row r="547" spans="2:13" s="1" customFormat="1" x14ac:dyDescent="0.3">
      <c r="B547"/>
      <c r="C547"/>
      <c r="D547"/>
      <c r="E547"/>
      <c r="F547"/>
      <c r="G547"/>
      <c r="H547"/>
      <c r="I547"/>
      <c r="J547"/>
      <c r="K547"/>
      <c r="L547"/>
      <c r="M547"/>
    </row>
    <row r="548" spans="2:13" s="1" customFormat="1" x14ac:dyDescent="0.3">
      <c r="B548"/>
      <c r="C548"/>
      <c r="D548"/>
      <c r="E548"/>
      <c r="F548"/>
      <c r="G548"/>
      <c r="H548"/>
      <c r="I548"/>
      <c r="J548"/>
      <c r="K548"/>
      <c r="L548"/>
      <c r="M548"/>
    </row>
    <row r="549" spans="2:13" s="1" customFormat="1" x14ac:dyDescent="0.3">
      <c r="B549"/>
      <c r="C549"/>
      <c r="D549"/>
      <c r="E549"/>
      <c r="F549"/>
      <c r="G549"/>
      <c r="H549"/>
      <c r="I549"/>
      <c r="J549"/>
      <c r="K549"/>
      <c r="L549"/>
      <c r="M549"/>
    </row>
    <row r="550" spans="2:13" s="1" customFormat="1" x14ac:dyDescent="0.3">
      <c r="B550"/>
      <c r="C550"/>
      <c r="D550"/>
      <c r="E550"/>
      <c r="F550"/>
      <c r="G550"/>
      <c r="H550"/>
      <c r="I550"/>
      <c r="J550"/>
      <c r="K550"/>
      <c r="L550"/>
      <c r="M550"/>
    </row>
    <row r="551" spans="2:13" s="1" customFormat="1" x14ac:dyDescent="0.3">
      <c r="B551"/>
      <c r="C551"/>
      <c r="D551"/>
      <c r="E551"/>
      <c r="F551"/>
      <c r="G551"/>
      <c r="H551"/>
      <c r="I551"/>
      <c r="J551"/>
      <c r="K551"/>
      <c r="L551"/>
      <c r="M551"/>
    </row>
    <row r="552" spans="2:13" s="1" customFormat="1" x14ac:dyDescent="0.3">
      <c r="B552"/>
      <c r="C552"/>
      <c r="D552"/>
      <c r="E552"/>
      <c r="F552"/>
      <c r="G552"/>
      <c r="H552"/>
      <c r="I552"/>
      <c r="J552"/>
      <c r="K552"/>
      <c r="L552"/>
      <c r="M552"/>
    </row>
    <row r="554" spans="2:13" s="1" customFormat="1" x14ac:dyDescent="0.3">
      <c r="B554"/>
      <c r="C554"/>
      <c r="D554"/>
      <c r="E554"/>
      <c r="F554"/>
      <c r="G554"/>
      <c r="H554"/>
      <c r="I554"/>
      <c r="J554"/>
      <c r="K554"/>
      <c r="L554"/>
      <c r="M554"/>
    </row>
    <row r="556" spans="2:13" s="1" customFormat="1" x14ac:dyDescent="0.3">
      <c r="B556"/>
      <c r="C556"/>
      <c r="D556"/>
      <c r="E556"/>
      <c r="F556"/>
      <c r="G556"/>
      <c r="H556"/>
      <c r="I556"/>
      <c r="J556"/>
      <c r="K556"/>
      <c r="L556"/>
      <c r="M556"/>
    </row>
    <row r="557" spans="2:13" s="1" customFormat="1" x14ac:dyDescent="0.3">
      <c r="B557"/>
      <c r="C557"/>
      <c r="D557"/>
      <c r="E557"/>
      <c r="F557"/>
      <c r="G557"/>
      <c r="H557"/>
      <c r="I557"/>
      <c r="J557"/>
      <c r="K557"/>
      <c r="L557"/>
      <c r="M557"/>
    </row>
    <row r="559" spans="2:13" s="1" customFormat="1" x14ac:dyDescent="0.3">
      <c r="B559"/>
      <c r="C559"/>
      <c r="D559"/>
      <c r="E559"/>
      <c r="F559"/>
      <c r="G559"/>
      <c r="H559"/>
      <c r="I559"/>
      <c r="J559"/>
      <c r="K559"/>
      <c r="L559"/>
      <c r="M559"/>
    </row>
    <row r="560" spans="2:13" s="1" customFormat="1" x14ac:dyDescent="0.3">
      <c r="B560"/>
      <c r="C560"/>
      <c r="D560"/>
      <c r="E560"/>
      <c r="F560"/>
      <c r="G560"/>
      <c r="H560"/>
      <c r="I560"/>
      <c r="J560"/>
      <c r="K560"/>
      <c r="L560"/>
      <c r="M560"/>
    </row>
    <row r="562" spans="2:13" s="1" customFormat="1" x14ac:dyDescent="0.3">
      <c r="B562"/>
      <c r="C562"/>
      <c r="D562"/>
      <c r="E562"/>
      <c r="F562"/>
      <c r="G562"/>
      <c r="H562"/>
      <c r="I562"/>
      <c r="J562"/>
      <c r="K562"/>
      <c r="L562"/>
      <c r="M562"/>
    </row>
    <row r="563" spans="2:13" s="1" customFormat="1" x14ac:dyDescent="0.3">
      <c r="B563"/>
      <c r="C563"/>
      <c r="D563"/>
      <c r="E563"/>
      <c r="F563"/>
      <c r="G563"/>
      <c r="H563"/>
      <c r="I563"/>
      <c r="J563"/>
      <c r="K563"/>
      <c r="L563"/>
      <c r="M563"/>
    </row>
    <row r="565" spans="2:13" s="1" customFormat="1" x14ac:dyDescent="0.3">
      <c r="B565"/>
      <c r="C565"/>
      <c r="D565"/>
      <c r="E565"/>
      <c r="F565"/>
      <c r="G565"/>
      <c r="H565"/>
      <c r="I565"/>
      <c r="J565"/>
      <c r="K565"/>
      <c r="L565"/>
      <c r="M565"/>
    </row>
    <row r="566" spans="2:13" s="1" customFormat="1" x14ac:dyDescent="0.3">
      <c r="B566"/>
      <c r="C566"/>
      <c r="D566"/>
      <c r="E566"/>
      <c r="F566"/>
      <c r="G566"/>
      <c r="H566"/>
      <c r="I566"/>
      <c r="J566"/>
      <c r="K566"/>
      <c r="L566"/>
      <c r="M566"/>
    </row>
    <row r="567" spans="2:13" s="1" customFormat="1" x14ac:dyDescent="0.3">
      <c r="B567"/>
      <c r="C567"/>
      <c r="D567"/>
      <c r="E567"/>
      <c r="F567"/>
      <c r="G567"/>
      <c r="H567"/>
      <c r="I567"/>
      <c r="J567"/>
      <c r="K567"/>
      <c r="L567"/>
      <c r="M567"/>
    </row>
    <row r="568" spans="2:13" s="1" customFormat="1" x14ac:dyDescent="0.3">
      <c r="B568"/>
      <c r="C568"/>
      <c r="D568"/>
      <c r="E568"/>
      <c r="F568"/>
      <c r="G568"/>
      <c r="H568"/>
      <c r="I568"/>
      <c r="J568"/>
      <c r="K568"/>
      <c r="L568"/>
      <c r="M568"/>
    </row>
    <row r="569" spans="2:13" s="1" customFormat="1" x14ac:dyDescent="0.3">
      <c r="B569"/>
      <c r="C569"/>
      <c r="D569"/>
      <c r="E569"/>
      <c r="F569"/>
      <c r="G569"/>
      <c r="H569"/>
      <c r="I569"/>
      <c r="J569"/>
      <c r="K569"/>
      <c r="L569"/>
      <c r="M569"/>
    </row>
    <row r="570" spans="2:13" s="1" customFormat="1" x14ac:dyDescent="0.3">
      <c r="B570"/>
      <c r="C570"/>
      <c r="D570"/>
      <c r="E570"/>
      <c r="F570"/>
      <c r="G570"/>
      <c r="H570"/>
      <c r="I570"/>
      <c r="J570"/>
      <c r="K570"/>
      <c r="L570"/>
      <c r="M570"/>
    </row>
    <row r="571" spans="2:13" s="1" customFormat="1" x14ac:dyDescent="0.3">
      <c r="B571"/>
      <c r="C571"/>
      <c r="D571"/>
      <c r="E571"/>
      <c r="F571"/>
      <c r="G571"/>
      <c r="H571"/>
      <c r="I571"/>
      <c r="J571"/>
      <c r="K571"/>
      <c r="L571"/>
      <c r="M571"/>
    </row>
    <row r="573" spans="2:13" s="1" customFormat="1" x14ac:dyDescent="0.3">
      <c r="B573"/>
      <c r="C573"/>
      <c r="D573"/>
      <c r="E573"/>
      <c r="F573"/>
      <c r="G573"/>
      <c r="H573"/>
      <c r="I573"/>
      <c r="J573"/>
      <c r="K573"/>
      <c r="L573"/>
      <c r="M573"/>
    </row>
    <row r="575" spans="2:13" s="1" customFormat="1" x14ac:dyDescent="0.3">
      <c r="B575"/>
      <c r="C575"/>
      <c r="D575"/>
      <c r="E575"/>
      <c r="F575"/>
      <c r="G575"/>
      <c r="H575"/>
      <c r="I575"/>
      <c r="J575"/>
      <c r="K575"/>
      <c r="L575"/>
      <c r="M575"/>
    </row>
    <row r="576" spans="2:13" s="1" customFormat="1" x14ac:dyDescent="0.3">
      <c r="B576"/>
      <c r="C576"/>
      <c r="D576"/>
      <c r="E576"/>
      <c r="F576"/>
      <c r="G576"/>
      <c r="H576"/>
      <c r="I576"/>
      <c r="J576"/>
      <c r="K576"/>
      <c r="L576"/>
      <c r="M576"/>
    </row>
    <row r="578" spans="2:13" s="1" customFormat="1" x14ac:dyDescent="0.3">
      <c r="B578"/>
      <c r="C578"/>
      <c r="D578"/>
      <c r="E578"/>
      <c r="F578"/>
      <c r="G578"/>
      <c r="H578"/>
      <c r="I578"/>
      <c r="J578"/>
      <c r="K578"/>
      <c r="L578"/>
      <c r="M578"/>
    </row>
    <row r="579" spans="2:13" s="1" customFormat="1" x14ac:dyDescent="0.3">
      <c r="B579"/>
      <c r="C579"/>
      <c r="D579"/>
      <c r="E579"/>
      <c r="F579"/>
      <c r="G579"/>
      <c r="H579"/>
      <c r="I579"/>
      <c r="J579"/>
      <c r="K579"/>
      <c r="L579"/>
      <c r="M579"/>
    </row>
    <row r="581" spans="2:13" s="1" customFormat="1" x14ac:dyDescent="0.3">
      <c r="B581"/>
      <c r="C581"/>
      <c r="D581"/>
      <c r="E581"/>
      <c r="F581"/>
      <c r="G581"/>
      <c r="H581"/>
      <c r="I581"/>
      <c r="J581"/>
      <c r="K581"/>
      <c r="L581"/>
      <c r="M581"/>
    </row>
    <row r="582" spans="2:13" s="1" customFormat="1" x14ac:dyDescent="0.3">
      <c r="B582"/>
      <c r="C582"/>
      <c r="D582"/>
      <c r="E582"/>
      <c r="F582"/>
      <c r="G582"/>
      <c r="H582"/>
      <c r="I582"/>
      <c r="J582"/>
      <c r="K582"/>
      <c r="L582"/>
      <c r="M582"/>
    </row>
    <row r="584" spans="2:13" s="1" customFormat="1" x14ac:dyDescent="0.3">
      <c r="B584"/>
      <c r="C584"/>
      <c r="D584"/>
      <c r="E584"/>
      <c r="F584"/>
      <c r="G584"/>
      <c r="H584"/>
      <c r="I584"/>
      <c r="J584"/>
      <c r="K584"/>
      <c r="L584"/>
      <c r="M584"/>
    </row>
    <row r="585" spans="2:13" s="1" customFormat="1" x14ac:dyDescent="0.3">
      <c r="B585"/>
      <c r="C585"/>
      <c r="D585"/>
      <c r="E585"/>
      <c r="F585"/>
      <c r="G585"/>
      <c r="H585"/>
      <c r="I585"/>
      <c r="J585"/>
      <c r="K585"/>
      <c r="L585"/>
      <c r="M585"/>
    </row>
    <row r="586" spans="2:13" s="1" customFormat="1" x14ac:dyDescent="0.3">
      <c r="B586"/>
      <c r="C586"/>
      <c r="D586"/>
      <c r="E586"/>
      <c r="F586"/>
      <c r="G586"/>
      <c r="H586"/>
      <c r="I586"/>
      <c r="J586"/>
      <c r="K586"/>
      <c r="L586"/>
      <c r="M586"/>
    </row>
    <row r="587" spans="2:13" s="1" customFormat="1" x14ac:dyDescent="0.3">
      <c r="B587"/>
      <c r="C587"/>
      <c r="D587"/>
      <c r="E587"/>
      <c r="F587"/>
      <c r="G587"/>
      <c r="H587"/>
      <c r="I587"/>
      <c r="J587"/>
      <c r="K587"/>
      <c r="L587"/>
      <c r="M587"/>
    </row>
    <row r="588" spans="2:13" s="1" customFormat="1" x14ac:dyDescent="0.3">
      <c r="B588"/>
      <c r="C588"/>
      <c r="D588"/>
      <c r="E588"/>
      <c r="F588"/>
      <c r="G588"/>
      <c r="H588"/>
      <c r="I588"/>
      <c r="J588"/>
      <c r="K588"/>
      <c r="L588"/>
      <c r="M588"/>
    </row>
    <row r="589" spans="2:13" s="1" customFormat="1" x14ac:dyDescent="0.3">
      <c r="B589"/>
      <c r="C589"/>
      <c r="D589"/>
      <c r="E589"/>
      <c r="F589"/>
      <c r="G589"/>
      <c r="H589"/>
      <c r="I589"/>
      <c r="J589"/>
      <c r="K589"/>
      <c r="L589"/>
      <c r="M589"/>
    </row>
    <row r="590" spans="2:13" s="1" customFormat="1" x14ac:dyDescent="0.3">
      <c r="B590"/>
      <c r="C590"/>
      <c r="D590"/>
      <c r="E590"/>
      <c r="F590"/>
      <c r="G590"/>
      <c r="H590"/>
      <c r="I590"/>
      <c r="J590"/>
      <c r="K590"/>
      <c r="L590"/>
      <c r="M590"/>
    </row>
    <row r="592" spans="2:13" s="1" customFormat="1" x14ac:dyDescent="0.3">
      <c r="B592"/>
      <c r="C592"/>
      <c r="D592"/>
      <c r="E592"/>
      <c r="F592"/>
      <c r="G592"/>
      <c r="H592"/>
      <c r="I592"/>
      <c r="J592"/>
      <c r="K592"/>
      <c r="L592"/>
      <c r="M592"/>
    </row>
    <row r="594" spans="2:13" s="1" customFormat="1" x14ac:dyDescent="0.3">
      <c r="B594"/>
      <c r="C594"/>
      <c r="D594"/>
      <c r="E594"/>
      <c r="F594"/>
      <c r="G594"/>
      <c r="H594"/>
      <c r="I594"/>
      <c r="J594"/>
      <c r="K594"/>
      <c r="L594"/>
      <c r="M594"/>
    </row>
    <row r="595" spans="2:13" s="1" customFormat="1" x14ac:dyDescent="0.3">
      <c r="B595"/>
      <c r="C595"/>
      <c r="D595"/>
      <c r="E595"/>
      <c r="F595"/>
      <c r="G595"/>
      <c r="H595"/>
      <c r="I595"/>
      <c r="J595"/>
      <c r="K595"/>
      <c r="L595"/>
      <c r="M595"/>
    </row>
    <row r="597" spans="2:13" s="1" customFormat="1" x14ac:dyDescent="0.3">
      <c r="B597"/>
      <c r="C597"/>
      <c r="D597"/>
      <c r="E597"/>
      <c r="F597"/>
      <c r="G597"/>
      <c r="H597"/>
      <c r="I597"/>
      <c r="J597"/>
      <c r="K597"/>
      <c r="L597"/>
      <c r="M597"/>
    </row>
    <row r="598" spans="2:13" s="1" customFormat="1" x14ac:dyDescent="0.3">
      <c r="B598"/>
      <c r="C598"/>
      <c r="D598"/>
      <c r="E598"/>
      <c r="F598"/>
      <c r="G598"/>
      <c r="H598"/>
      <c r="I598"/>
      <c r="J598"/>
      <c r="K598"/>
      <c r="L598"/>
      <c r="M598"/>
    </row>
    <row r="600" spans="2:13" s="1" customFormat="1" x14ac:dyDescent="0.3">
      <c r="B600"/>
      <c r="C600"/>
      <c r="D600"/>
      <c r="E600"/>
      <c r="F600"/>
      <c r="G600"/>
      <c r="H600"/>
      <c r="I600"/>
      <c r="J600"/>
      <c r="K600"/>
      <c r="L600"/>
      <c r="M600"/>
    </row>
    <row r="601" spans="2:13" s="1" customFormat="1" x14ac:dyDescent="0.3">
      <c r="B601"/>
      <c r="C601"/>
      <c r="D601"/>
      <c r="E601"/>
      <c r="F601"/>
      <c r="G601"/>
      <c r="H601"/>
      <c r="I601"/>
      <c r="J601"/>
      <c r="K601"/>
      <c r="L601"/>
      <c r="M601"/>
    </row>
    <row r="603" spans="2:13" s="1" customFormat="1" x14ac:dyDescent="0.3">
      <c r="B603"/>
      <c r="C603"/>
      <c r="D603"/>
      <c r="E603"/>
      <c r="F603"/>
      <c r="G603"/>
      <c r="H603"/>
      <c r="I603"/>
      <c r="J603"/>
      <c r="K603"/>
      <c r="L603"/>
      <c r="M603"/>
    </row>
    <row r="604" spans="2:13" s="1" customFormat="1" x14ac:dyDescent="0.3">
      <c r="B604"/>
      <c r="C604"/>
      <c r="D604"/>
      <c r="E604"/>
      <c r="F604"/>
      <c r="G604"/>
      <c r="H604"/>
      <c r="I604"/>
      <c r="J604"/>
      <c r="K604"/>
      <c r="L604"/>
      <c r="M604"/>
    </row>
    <row r="605" spans="2:13" s="1" customFormat="1" x14ac:dyDescent="0.3">
      <c r="B605"/>
      <c r="C605"/>
      <c r="D605"/>
      <c r="E605"/>
      <c r="F605"/>
      <c r="G605"/>
      <c r="H605"/>
      <c r="I605"/>
      <c r="J605"/>
      <c r="K605"/>
      <c r="L605"/>
      <c r="M605"/>
    </row>
    <row r="606" spans="2:13" s="1" customFormat="1" x14ac:dyDescent="0.3">
      <c r="B606"/>
      <c r="C606"/>
      <c r="D606"/>
      <c r="E606"/>
      <c r="F606"/>
      <c r="G606"/>
      <c r="H606"/>
      <c r="I606"/>
      <c r="J606"/>
      <c r="K606"/>
      <c r="L606"/>
      <c r="M606"/>
    </row>
    <row r="607" spans="2:13" s="1" customFormat="1" x14ac:dyDescent="0.3">
      <c r="B607"/>
      <c r="C607"/>
      <c r="D607"/>
      <c r="E607"/>
      <c r="F607"/>
      <c r="G607"/>
      <c r="H607"/>
      <c r="I607"/>
      <c r="J607"/>
      <c r="K607"/>
      <c r="L607"/>
      <c r="M607"/>
    </row>
    <row r="608" spans="2:13" s="1" customFormat="1" x14ac:dyDescent="0.3">
      <c r="B608"/>
      <c r="C608"/>
      <c r="D608"/>
      <c r="E608"/>
      <c r="F608"/>
      <c r="G608"/>
      <c r="H608"/>
      <c r="I608"/>
      <c r="J608"/>
      <c r="K608"/>
      <c r="L608"/>
      <c r="M608"/>
    </row>
    <row r="609" spans="2:13" s="1" customFormat="1" x14ac:dyDescent="0.3">
      <c r="B609"/>
      <c r="C609"/>
      <c r="D609"/>
      <c r="E609"/>
      <c r="F609"/>
      <c r="G609"/>
      <c r="H609"/>
      <c r="I609"/>
      <c r="J609"/>
      <c r="K609"/>
      <c r="L609"/>
      <c r="M609"/>
    </row>
    <row r="611" spans="2:13" s="1" customFormat="1" x14ac:dyDescent="0.3">
      <c r="B611"/>
      <c r="C611"/>
      <c r="D611"/>
      <c r="E611"/>
      <c r="F611"/>
      <c r="G611"/>
      <c r="H611"/>
      <c r="I611"/>
      <c r="J611"/>
      <c r="K611"/>
      <c r="L611"/>
      <c r="M611"/>
    </row>
    <row r="613" spans="2:13" s="1" customFormat="1" x14ac:dyDescent="0.3">
      <c r="B613"/>
      <c r="C613"/>
      <c r="D613"/>
      <c r="E613"/>
      <c r="F613"/>
      <c r="G613"/>
      <c r="H613"/>
      <c r="I613"/>
      <c r="J613"/>
      <c r="K613"/>
      <c r="L613"/>
      <c r="M613"/>
    </row>
    <row r="614" spans="2:13" s="1" customFormat="1" x14ac:dyDescent="0.3">
      <c r="B614"/>
      <c r="C614"/>
      <c r="D614"/>
      <c r="E614"/>
      <c r="F614"/>
      <c r="G614"/>
      <c r="H614"/>
      <c r="I614"/>
      <c r="J614"/>
      <c r="K614"/>
      <c r="L614"/>
      <c r="M614"/>
    </row>
    <row r="616" spans="2:13" s="1" customFormat="1" x14ac:dyDescent="0.3">
      <c r="B616"/>
      <c r="C616"/>
      <c r="D616"/>
      <c r="E616"/>
      <c r="F616"/>
      <c r="G616"/>
      <c r="H616"/>
      <c r="I616"/>
      <c r="J616"/>
      <c r="K616"/>
      <c r="L616"/>
      <c r="M616"/>
    </row>
    <row r="617" spans="2:13" s="1" customFormat="1" x14ac:dyDescent="0.3">
      <c r="B617"/>
      <c r="C617"/>
      <c r="D617"/>
      <c r="E617"/>
      <c r="F617"/>
      <c r="G617"/>
      <c r="H617"/>
      <c r="I617"/>
      <c r="J617"/>
      <c r="K617"/>
      <c r="L617"/>
      <c r="M617"/>
    </row>
    <row r="619" spans="2:13" s="1" customFormat="1" x14ac:dyDescent="0.3">
      <c r="B619"/>
      <c r="C619"/>
      <c r="D619"/>
      <c r="E619"/>
      <c r="F619"/>
      <c r="G619"/>
      <c r="H619"/>
      <c r="I619"/>
      <c r="J619"/>
      <c r="K619"/>
      <c r="L619"/>
      <c r="M619"/>
    </row>
    <row r="620" spans="2:13" s="1" customFormat="1" x14ac:dyDescent="0.3">
      <c r="B620"/>
      <c r="C620"/>
      <c r="D620"/>
      <c r="E620"/>
      <c r="F620"/>
      <c r="G620"/>
      <c r="H620"/>
      <c r="I620"/>
      <c r="J620"/>
      <c r="K620"/>
      <c r="L620"/>
      <c r="M620"/>
    </row>
    <row r="621" spans="2:13" s="1" customFormat="1" x14ac:dyDescent="0.3">
      <c r="B621"/>
      <c r="C621"/>
      <c r="D621"/>
      <c r="E621"/>
      <c r="F621"/>
      <c r="G621"/>
      <c r="H621"/>
      <c r="I621"/>
      <c r="J621"/>
      <c r="K621"/>
      <c r="L621"/>
      <c r="M621"/>
    </row>
    <row r="622" spans="2:13" s="1" customFormat="1" x14ac:dyDescent="0.3">
      <c r="B622"/>
      <c r="C622"/>
      <c r="D622"/>
      <c r="E622"/>
      <c r="F622"/>
      <c r="G622"/>
      <c r="H622"/>
      <c r="I622"/>
      <c r="J622"/>
      <c r="K622"/>
      <c r="L622"/>
      <c r="M622"/>
    </row>
    <row r="623" spans="2:13" s="1" customFormat="1" x14ac:dyDescent="0.3">
      <c r="B623"/>
      <c r="C623"/>
      <c r="D623"/>
      <c r="E623"/>
      <c r="F623"/>
      <c r="G623"/>
      <c r="H623"/>
      <c r="I623"/>
      <c r="J623"/>
      <c r="K623"/>
      <c r="L623"/>
      <c r="M623"/>
    </row>
    <row r="625" spans="2:13" s="1" customFormat="1" x14ac:dyDescent="0.3">
      <c r="B625"/>
      <c r="C625"/>
      <c r="D625"/>
      <c r="E625"/>
      <c r="F625"/>
      <c r="G625"/>
      <c r="H625"/>
      <c r="I625"/>
      <c r="J625"/>
      <c r="K625"/>
      <c r="L625"/>
      <c r="M625"/>
    </row>
    <row r="626" spans="2:13" s="1" customFormat="1" x14ac:dyDescent="0.3">
      <c r="B626"/>
      <c r="C626"/>
      <c r="D626"/>
      <c r="E626"/>
      <c r="F626"/>
      <c r="G626"/>
      <c r="H626"/>
      <c r="I626"/>
      <c r="J626"/>
      <c r="K626"/>
      <c r="L626"/>
      <c r="M626"/>
    </row>
    <row r="628" spans="2:13" s="1" customFormat="1" x14ac:dyDescent="0.3">
      <c r="B628"/>
      <c r="C628"/>
      <c r="D628"/>
      <c r="E628"/>
      <c r="F628"/>
      <c r="G628"/>
      <c r="H628"/>
      <c r="I628"/>
      <c r="J628"/>
      <c r="K628"/>
      <c r="L628"/>
      <c r="M628"/>
    </row>
    <row r="630" spans="2:13" s="1" customFormat="1" x14ac:dyDescent="0.3">
      <c r="B630"/>
      <c r="C630"/>
      <c r="D630"/>
      <c r="E630"/>
      <c r="F630"/>
      <c r="G630"/>
      <c r="H630"/>
      <c r="I630"/>
      <c r="J630"/>
      <c r="K630"/>
      <c r="L630"/>
      <c r="M630"/>
    </row>
    <row r="632" spans="2:13" s="1" customFormat="1" x14ac:dyDescent="0.3">
      <c r="B632"/>
      <c r="C632"/>
      <c r="D632"/>
      <c r="E632"/>
      <c r="F632"/>
      <c r="G632"/>
      <c r="H632"/>
      <c r="I632"/>
      <c r="J632"/>
      <c r="K632"/>
      <c r="L632"/>
      <c r="M632"/>
    </row>
    <row r="633" spans="2:13" s="1" customFormat="1" x14ac:dyDescent="0.3">
      <c r="B633"/>
      <c r="C633"/>
      <c r="D633"/>
      <c r="E633"/>
      <c r="F633"/>
      <c r="G633"/>
      <c r="H633"/>
      <c r="I633"/>
      <c r="J633"/>
      <c r="K633"/>
      <c r="L633"/>
      <c r="M633"/>
    </row>
    <row r="635" spans="2:13" s="1" customFormat="1" x14ac:dyDescent="0.3">
      <c r="B635"/>
      <c r="C635"/>
      <c r="D635"/>
      <c r="E635"/>
      <c r="F635"/>
      <c r="G635"/>
      <c r="H635"/>
      <c r="I635"/>
      <c r="J635"/>
      <c r="K635"/>
      <c r="L635"/>
      <c r="M635"/>
    </row>
    <row r="636" spans="2:13" s="1" customFormat="1" x14ac:dyDescent="0.3">
      <c r="B636"/>
      <c r="C636"/>
      <c r="D636"/>
      <c r="E636"/>
      <c r="F636"/>
      <c r="G636"/>
      <c r="H636"/>
      <c r="I636"/>
      <c r="J636"/>
      <c r="K636"/>
      <c r="L636"/>
      <c r="M636"/>
    </row>
    <row r="638" spans="2:13" s="1" customFormat="1" x14ac:dyDescent="0.3">
      <c r="B638"/>
      <c r="C638"/>
      <c r="D638"/>
      <c r="E638"/>
      <c r="F638"/>
      <c r="G638"/>
      <c r="H638"/>
      <c r="I638"/>
      <c r="J638"/>
      <c r="K638"/>
      <c r="L638"/>
      <c r="M638"/>
    </row>
    <row r="639" spans="2:13" s="1" customFormat="1" x14ac:dyDescent="0.3">
      <c r="B639"/>
      <c r="C639"/>
      <c r="D639"/>
      <c r="E639"/>
      <c r="F639"/>
      <c r="G639"/>
      <c r="H639"/>
      <c r="I639"/>
      <c r="J639"/>
      <c r="K639"/>
      <c r="L639"/>
      <c r="M639"/>
    </row>
    <row r="641" spans="2:13" s="1" customFormat="1" x14ac:dyDescent="0.3">
      <c r="B641"/>
      <c r="C641"/>
      <c r="D641"/>
      <c r="E641"/>
      <c r="F641"/>
      <c r="G641"/>
      <c r="H641"/>
      <c r="I641"/>
      <c r="J641"/>
      <c r="K641"/>
      <c r="L641"/>
      <c r="M641"/>
    </row>
    <row r="644" spans="2:13" s="1" customFormat="1" x14ac:dyDescent="0.3">
      <c r="B644"/>
      <c r="C644"/>
      <c r="D644"/>
      <c r="E644"/>
      <c r="F644"/>
      <c r="G644"/>
      <c r="H644"/>
      <c r="I644"/>
      <c r="J644"/>
      <c r="K644"/>
      <c r="L644"/>
      <c r="M644"/>
    </row>
    <row r="646" spans="2:13" s="1" customFormat="1" x14ac:dyDescent="0.3">
      <c r="B646"/>
      <c r="C646"/>
      <c r="D646"/>
      <c r="E646"/>
      <c r="F646"/>
      <c r="G646"/>
      <c r="H646"/>
      <c r="I646"/>
      <c r="J646"/>
      <c r="K646"/>
      <c r="L646"/>
      <c r="M646"/>
    </row>
    <row r="647" spans="2:13" s="1" customFormat="1" x14ac:dyDescent="0.3">
      <c r="B647"/>
      <c r="C647"/>
      <c r="D647"/>
      <c r="E647"/>
      <c r="F647"/>
      <c r="G647"/>
      <c r="H647"/>
      <c r="I647"/>
      <c r="J647"/>
      <c r="K647"/>
      <c r="L647"/>
      <c r="M647"/>
    </row>
    <row r="650" spans="2:13" s="1" customFormat="1" x14ac:dyDescent="0.3">
      <c r="B650"/>
      <c r="C650"/>
      <c r="D650"/>
      <c r="E650"/>
      <c r="F650"/>
      <c r="G650"/>
      <c r="H650"/>
      <c r="I650"/>
      <c r="J650"/>
      <c r="K650"/>
      <c r="L650"/>
      <c r="M650"/>
    </row>
    <row r="651" spans="2:13" s="1" customFormat="1" x14ac:dyDescent="0.3">
      <c r="B651"/>
      <c r="C651"/>
      <c r="D651"/>
      <c r="E651"/>
      <c r="F651"/>
      <c r="G651"/>
      <c r="H651"/>
      <c r="I651"/>
      <c r="J651"/>
      <c r="K651"/>
      <c r="L651"/>
      <c r="M651"/>
    </row>
    <row r="653" spans="2:13" s="1" customFormat="1" x14ac:dyDescent="0.3">
      <c r="B653"/>
      <c r="C653"/>
      <c r="D653"/>
      <c r="E653"/>
      <c r="F653"/>
      <c r="G653"/>
      <c r="H653"/>
      <c r="I653"/>
      <c r="J653"/>
      <c r="K653"/>
      <c r="L653"/>
      <c r="M653"/>
    </row>
    <row r="654" spans="2:13" s="1" customFormat="1" x14ac:dyDescent="0.3">
      <c r="B654"/>
      <c r="C654"/>
      <c r="D654"/>
      <c r="E654"/>
      <c r="F654"/>
      <c r="G654"/>
      <c r="H654"/>
      <c r="I654"/>
      <c r="J654"/>
      <c r="K654"/>
      <c r="L654"/>
      <c r="M654"/>
    </row>
    <row r="657" spans="2:13" s="1" customFormat="1" x14ac:dyDescent="0.3">
      <c r="B657"/>
      <c r="C657"/>
      <c r="D657"/>
      <c r="E657"/>
      <c r="F657"/>
      <c r="G657"/>
      <c r="H657"/>
      <c r="I657"/>
      <c r="J657"/>
      <c r="K657"/>
      <c r="L657"/>
      <c r="M657"/>
    </row>
    <row r="660" spans="2:13" s="1" customFormat="1" x14ac:dyDescent="0.3">
      <c r="B660"/>
      <c r="C660"/>
      <c r="D660"/>
      <c r="E660"/>
      <c r="F660"/>
      <c r="G660"/>
      <c r="H660"/>
      <c r="I660"/>
      <c r="J660"/>
      <c r="K660"/>
      <c r="L660"/>
      <c r="M660"/>
    </row>
    <row r="662" spans="2:13" s="1" customFormat="1" x14ac:dyDescent="0.3">
      <c r="B662"/>
      <c r="C662"/>
      <c r="D662"/>
      <c r="E662"/>
      <c r="F662"/>
      <c r="G662"/>
      <c r="H662"/>
      <c r="I662"/>
      <c r="J662"/>
      <c r="K662"/>
      <c r="L662"/>
      <c r="M662"/>
    </row>
    <row r="663" spans="2:13" s="1" customFormat="1" x14ac:dyDescent="0.3">
      <c r="B663"/>
      <c r="C663"/>
      <c r="D663"/>
      <c r="E663"/>
      <c r="F663"/>
      <c r="G663"/>
      <c r="H663"/>
      <c r="I663"/>
      <c r="J663"/>
      <c r="K663"/>
      <c r="L663"/>
      <c r="M663"/>
    </row>
    <row r="666" spans="2:13" s="1" customFormat="1" x14ac:dyDescent="0.3">
      <c r="B666"/>
      <c r="C666"/>
      <c r="D666"/>
      <c r="E666"/>
      <c r="F666"/>
      <c r="G666"/>
      <c r="H666"/>
      <c r="I666"/>
      <c r="J666"/>
      <c r="K666"/>
      <c r="L666"/>
      <c r="M666"/>
    </row>
    <row r="667" spans="2:13" s="1" customFormat="1" x14ac:dyDescent="0.3">
      <c r="B667"/>
      <c r="C667"/>
      <c r="D667"/>
      <c r="E667"/>
      <c r="F667"/>
      <c r="G667"/>
      <c r="H667"/>
      <c r="I667"/>
      <c r="J667"/>
      <c r="K667"/>
      <c r="L667"/>
      <c r="M667"/>
    </row>
    <row r="668" spans="2:13" s="1" customFormat="1" x14ac:dyDescent="0.3">
      <c r="B668"/>
      <c r="C668"/>
      <c r="D668"/>
      <c r="E668"/>
      <c r="F668"/>
      <c r="G668"/>
      <c r="H668"/>
      <c r="I668"/>
      <c r="J668"/>
      <c r="K668"/>
      <c r="L668"/>
      <c r="M668"/>
    </row>
    <row r="669" spans="2:13" s="1" customFormat="1" x14ac:dyDescent="0.3">
      <c r="B669"/>
      <c r="C669"/>
      <c r="D669"/>
      <c r="E669"/>
      <c r="F669"/>
      <c r="G669"/>
      <c r="H669"/>
      <c r="I669"/>
      <c r="J669"/>
      <c r="K669"/>
      <c r="L669"/>
      <c r="M669"/>
    </row>
    <row r="670" spans="2:13" s="1" customFormat="1" x14ac:dyDescent="0.3">
      <c r="B670"/>
      <c r="C670"/>
      <c r="D670"/>
      <c r="E670"/>
      <c r="F670"/>
      <c r="G670"/>
      <c r="H670"/>
      <c r="I670"/>
      <c r="J670"/>
      <c r="K670"/>
      <c r="L670"/>
      <c r="M670"/>
    </row>
    <row r="671" spans="2:13" s="1" customFormat="1" x14ac:dyDescent="0.3">
      <c r="B671"/>
      <c r="C671"/>
      <c r="D671"/>
      <c r="E671"/>
      <c r="F671"/>
      <c r="G671"/>
      <c r="H671"/>
      <c r="I671"/>
      <c r="J671"/>
      <c r="K671"/>
      <c r="L671"/>
      <c r="M671"/>
    </row>
    <row r="672" spans="2:13" s="1" customFormat="1" x14ac:dyDescent="0.3">
      <c r="B672"/>
      <c r="C672"/>
      <c r="D672"/>
      <c r="E672"/>
      <c r="F672"/>
      <c r="G672"/>
      <c r="H672"/>
      <c r="I672"/>
      <c r="J672"/>
      <c r="K672"/>
      <c r="L672"/>
      <c r="M672"/>
    </row>
    <row r="673" spans="2:13" s="1" customFormat="1" x14ac:dyDescent="0.3">
      <c r="B673"/>
      <c r="C673"/>
      <c r="D673"/>
      <c r="E673"/>
      <c r="F673"/>
      <c r="G673"/>
      <c r="H673"/>
      <c r="I673"/>
      <c r="J673"/>
      <c r="K673"/>
      <c r="L673"/>
      <c r="M673"/>
    </row>
    <row r="674" spans="2:13" s="1" customFormat="1" x14ac:dyDescent="0.3">
      <c r="B674"/>
      <c r="C674"/>
      <c r="D674"/>
      <c r="E674"/>
      <c r="F674"/>
      <c r="G674"/>
      <c r="H674"/>
      <c r="I674"/>
      <c r="J674"/>
      <c r="K674"/>
      <c r="L674"/>
      <c r="M674"/>
    </row>
    <row r="676" spans="2:13" s="1" customFormat="1" x14ac:dyDescent="0.3">
      <c r="B676"/>
      <c r="C676"/>
      <c r="D676"/>
      <c r="E676"/>
      <c r="F676"/>
      <c r="G676"/>
      <c r="H676"/>
      <c r="I676"/>
      <c r="J676"/>
      <c r="K676"/>
      <c r="L676"/>
      <c r="M676"/>
    </row>
    <row r="678" spans="2:13" s="1" customFormat="1" x14ac:dyDescent="0.3">
      <c r="B678"/>
      <c r="C678"/>
      <c r="D678"/>
      <c r="E678"/>
      <c r="F678"/>
      <c r="G678"/>
      <c r="H678"/>
      <c r="I678"/>
      <c r="J678"/>
      <c r="K678"/>
      <c r="L678"/>
      <c r="M678"/>
    </row>
    <row r="679" spans="2:13" s="1" customFormat="1" x14ac:dyDescent="0.3">
      <c r="B679"/>
      <c r="C679"/>
      <c r="D679"/>
      <c r="E679"/>
      <c r="F679"/>
      <c r="G679"/>
      <c r="H679"/>
      <c r="I679"/>
      <c r="J679"/>
      <c r="K679"/>
      <c r="L679"/>
      <c r="M679"/>
    </row>
    <row r="681" spans="2:13" s="1" customFormat="1" x14ac:dyDescent="0.3">
      <c r="B681"/>
      <c r="C681"/>
      <c r="D681"/>
      <c r="E681"/>
      <c r="F681"/>
      <c r="G681"/>
      <c r="H681"/>
      <c r="I681"/>
      <c r="J681"/>
      <c r="K681"/>
      <c r="L681"/>
      <c r="M681"/>
    </row>
    <row r="682" spans="2:13" s="1" customFormat="1" x14ac:dyDescent="0.3">
      <c r="B682"/>
      <c r="C682"/>
      <c r="D682"/>
      <c r="E682"/>
      <c r="F682"/>
      <c r="G682"/>
      <c r="H682"/>
      <c r="I682"/>
      <c r="J682"/>
      <c r="K682"/>
      <c r="L682"/>
      <c r="M682"/>
    </row>
    <row r="684" spans="2:13" s="1" customFormat="1" x14ac:dyDescent="0.3">
      <c r="B684"/>
      <c r="C684"/>
      <c r="D684"/>
      <c r="E684"/>
      <c r="F684"/>
      <c r="G684"/>
      <c r="H684"/>
      <c r="I684"/>
      <c r="J684"/>
      <c r="K684"/>
      <c r="L684"/>
      <c r="M684"/>
    </row>
    <row r="685" spans="2:13" s="1" customFormat="1" x14ac:dyDescent="0.3">
      <c r="B685"/>
      <c r="C685"/>
      <c r="D685"/>
      <c r="E685"/>
      <c r="F685"/>
      <c r="G685"/>
      <c r="H685"/>
      <c r="I685"/>
      <c r="J685"/>
      <c r="K685"/>
      <c r="L685"/>
      <c r="M685"/>
    </row>
    <row r="687" spans="2:13" s="1" customFormat="1" x14ac:dyDescent="0.3">
      <c r="B687"/>
      <c r="C687"/>
      <c r="D687"/>
      <c r="E687"/>
      <c r="F687"/>
      <c r="G687"/>
      <c r="H687"/>
      <c r="I687"/>
      <c r="J687"/>
      <c r="K687"/>
      <c r="L687"/>
      <c r="M687"/>
    </row>
    <row r="688" spans="2:13" s="1" customFormat="1" x14ac:dyDescent="0.3">
      <c r="B688"/>
      <c r="C688"/>
      <c r="D688"/>
      <c r="E688"/>
      <c r="F688"/>
      <c r="G688"/>
      <c r="H688"/>
      <c r="I688"/>
      <c r="J688"/>
      <c r="K688"/>
      <c r="L688"/>
      <c r="M688"/>
    </row>
    <row r="689" spans="2:13" s="1" customFormat="1" x14ac:dyDescent="0.3">
      <c r="B689"/>
      <c r="C689"/>
      <c r="D689"/>
      <c r="E689"/>
      <c r="F689"/>
      <c r="G689"/>
      <c r="H689"/>
      <c r="I689"/>
      <c r="J689"/>
      <c r="K689"/>
      <c r="L689"/>
      <c r="M689"/>
    </row>
    <row r="690" spans="2:13" s="1" customFormat="1" x14ac:dyDescent="0.3">
      <c r="B690"/>
      <c r="C690"/>
      <c r="D690"/>
      <c r="E690"/>
      <c r="F690"/>
      <c r="G690"/>
      <c r="H690"/>
      <c r="I690"/>
      <c r="J690"/>
      <c r="K690"/>
      <c r="L690"/>
      <c r="M690"/>
    </row>
    <row r="691" spans="2:13" s="1" customFormat="1" x14ac:dyDescent="0.3">
      <c r="B691"/>
      <c r="C691"/>
      <c r="D691"/>
      <c r="E691"/>
      <c r="F691"/>
      <c r="G691"/>
      <c r="H691"/>
      <c r="I691"/>
      <c r="J691"/>
      <c r="K691"/>
      <c r="L691"/>
      <c r="M691"/>
    </row>
    <row r="692" spans="2:13" s="1" customFormat="1" x14ac:dyDescent="0.3">
      <c r="B692"/>
      <c r="C692"/>
      <c r="D692"/>
      <c r="E692"/>
      <c r="F692"/>
      <c r="G692"/>
      <c r="H692"/>
      <c r="I692"/>
      <c r="J692"/>
      <c r="K692"/>
      <c r="L692"/>
      <c r="M692"/>
    </row>
    <row r="693" spans="2:13" s="1" customFormat="1" x14ac:dyDescent="0.3">
      <c r="B693"/>
      <c r="C693"/>
      <c r="D693"/>
      <c r="E693"/>
      <c r="F693"/>
      <c r="G693"/>
      <c r="H693"/>
      <c r="I693"/>
      <c r="J693"/>
      <c r="K693"/>
      <c r="L693"/>
      <c r="M693"/>
    </row>
    <row r="695" spans="2:13" s="1" customFormat="1" x14ac:dyDescent="0.3">
      <c r="B695"/>
      <c r="C695"/>
      <c r="D695"/>
      <c r="E695"/>
      <c r="F695"/>
      <c r="G695"/>
      <c r="H695"/>
      <c r="I695"/>
      <c r="J695"/>
      <c r="K695"/>
      <c r="L695"/>
      <c r="M695"/>
    </row>
    <row r="697" spans="2:13" s="1" customFormat="1" x14ac:dyDescent="0.3">
      <c r="B697"/>
      <c r="C697"/>
      <c r="D697"/>
      <c r="E697"/>
      <c r="F697"/>
      <c r="G697"/>
      <c r="H697"/>
      <c r="I697"/>
      <c r="J697"/>
      <c r="K697"/>
      <c r="L697"/>
      <c r="M697"/>
    </row>
    <row r="698" spans="2:13" s="1" customFormat="1" x14ac:dyDescent="0.3">
      <c r="B698"/>
      <c r="C698"/>
      <c r="D698"/>
      <c r="E698"/>
      <c r="F698"/>
      <c r="G698"/>
      <c r="H698"/>
      <c r="I698"/>
      <c r="J698"/>
      <c r="K698"/>
      <c r="L698"/>
      <c r="M698"/>
    </row>
    <row r="700" spans="2:13" s="1" customFormat="1" x14ac:dyDescent="0.3">
      <c r="B700"/>
      <c r="C700"/>
      <c r="D700"/>
      <c r="E700"/>
      <c r="F700"/>
      <c r="G700"/>
      <c r="H700"/>
      <c r="I700"/>
      <c r="J700"/>
      <c r="K700"/>
      <c r="L700"/>
      <c r="M700"/>
    </row>
    <row r="701" spans="2:13" s="1" customFormat="1" x14ac:dyDescent="0.3">
      <c r="B701"/>
      <c r="C701"/>
      <c r="D701"/>
      <c r="E701"/>
      <c r="F701"/>
      <c r="G701"/>
      <c r="H701"/>
      <c r="I701"/>
      <c r="J701"/>
      <c r="K701"/>
      <c r="L701"/>
      <c r="M701"/>
    </row>
    <row r="703" spans="2:13" s="1" customFormat="1" x14ac:dyDescent="0.3">
      <c r="B703"/>
      <c r="C703"/>
      <c r="D703"/>
      <c r="E703"/>
      <c r="F703"/>
      <c r="G703"/>
      <c r="H703"/>
      <c r="I703"/>
      <c r="J703"/>
      <c r="K703"/>
      <c r="L703"/>
      <c r="M703"/>
    </row>
    <row r="704" spans="2:13" s="1" customFormat="1" x14ac:dyDescent="0.3">
      <c r="B704"/>
      <c r="C704"/>
      <c r="D704"/>
      <c r="E704"/>
      <c r="F704"/>
      <c r="G704"/>
      <c r="H704"/>
      <c r="I704"/>
      <c r="J704"/>
      <c r="K704"/>
      <c r="L704"/>
      <c r="M704"/>
    </row>
    <row r="706" spans="2:13" s="1" customFormat="1" x14ac:dyDescent="0.3">
      <c r="B706"/>
      <c r="C706"/>
      <c r="D706"/>
      <c r="E706"/>
      <c r="F706"/>
      <c r="G706"/>
      <c r="H706"/>
      <c r="I706"/>
      <c r="J706"/>
      <c r="K706"/>
      <c r="L706"/>
      <c r="M706"/>
    </row>
    <row r="707" spans="2:13" s="1" customFormat="1" x14ac:dyDescent="0.3">
      <c r="B707"/>
      <c r="C707"/>
      <c r="D707"/>
      <c r="E707"/>
      <c r="F707"/>
      <c r="G707"/>
      <c r="H707"/>
      <c r="I707"/>
      <c r="J707"/>
      <c r="K707"/>
      <c r="L707"/>
      <c r="M707"/>
    </row>
    <row r="708" spans="2:13" s="1" customFormat="1" x14ac:dyDescent="0.3">
      <c r="B708"/>
      <c r="C708"/>
      <c r="D708"/>
      <c r="E708"/>
      <c r="F708"/>
      <c r="G708"/>
      <c r="H708"/>
      <c r="I708"/>
      <c r="J708"/>
      <c r="K708"/>
      <c r="L708"/>
      <c r="M708"/>
    </row>
    <row r="709" spans="2:13" s="1" customFormat="1" x14ac:dyDescent="0.3">
      <c r="B709"/>
      <c r="C709"/>
      <c r="D709"/>
      <c r="E709"/>
      <c r="F709"/>
      <c r="G709"/>
      <c r="H709"/>
      <c r="I709"/>
      <c r="J709"/>
      <c r="K709"/>
      <c r="L709"/>
      <c r="M709"/>
    </row>
    <row r="710" spans="2:13" s="1" customFormat="1" x14ac:dyDescent="0.3">
      <c r="B710"/>
      <c r="C710"/>
      <c r="D710"/>
      <c r="E710"/>
      <c r="F710"/>
      <c r="G710"/>
      <c r="H710"/>
      <c r="I710"/>
      <c r="J710"/>
      <c r="K710"/>
      <c r="L710"/>
      <c r="M710"/>
    </row>
    <row r="711" spans="2:13" s="1" customFormat="1" x14ac:dyDescent="0.3">
      <c r="B711"/>
      <c r="C711"/>
      <c r="D711"/>
      <c r="E711"/>
      <c r="F711"/>
      <c r="G711"/>
      <c r="H711"/>
      <c r="I711"/>
      <c r="J711"/>
      <c r="K711"/>
      <c r="L711"/>
      <c r="M711"/>
    </row>
    <row r="712" spans="2:13" s="1" customFormat="1" x14ac:dyDescent="0.3">
      <c r="B712"/>
      <c r="C712"/>
      <c r="D712"/>
      <c r="E712"/>
      <c r="F712"/>
      <c r="G712"/>
      <c r="H712"/>
      <c r="I712"/>
      <c r="J712"/>
      <c r="K712"/>
      <c r="L712"/>
      <c r="M712"/>
    </row>
    <row r="714" spans="2:13" s="1" customFormat="1" x14ac:dyDescent="0.3">
      <c r="B714"/>
      <c r="C714"/>
      <c r="D714"/>
      <c r="E714"/>
      <c r="F714"/>
      <c r="G714"/>
      <c r="H714"/>
      <c r="I714"/>
      <c r="J714"/>
      <c r="K714"/>
      <c r="L714"/>
      <c r="M714"/>
    </row>
    <row r="716" spans="2:13" s="1" customFormat="1" x14ac:dyDescent="0.3">
      <c r="B716"/>
      <c r="C716"/>
      <c r="D716"/>
      <c r="E716"/>
      <c r="F716"/>
      <c r="G716"/>
      <c r="H716"/>
      <c r="I716"/>
      <c r="J716"/>
      <c r="K716"/>
      <c r="L716"/>
      <c r="M716"/>
    </row>
    <row r="717" spans="2:13" s="1" customFormat="1" x14ac:dyDescent="0.3">
      <c r="B717"/>
      <c r="C717"/>
      <c r="D717"/>
      <c r="E717"/>
      <c r="F717"/>
      <c r="G717"/>
      <c r="H717"/>
      <c r="I717"/>
      <c r="J717"/>
      <c r="K717"/>
      <c r="L717"/>
      <c r="M717"/>
    </row>
    <row r="719" spans="2:13" s="1" customFormat="1" x14ac:dyDescent="0.3">
      <c r="B719"/>
      <c r="C719"/>
      <c r="D719"/>
      <c r="E719"/>
      <c r="F719"/>
      <c r="G719"/>
      <c r="H719"/>
      <c r="I719"/>
      <c r="J719"/>
      <c r="K719"/>
      <c r="L719"/>
      <c r="M719"/>
    </row>
    <row r="720" spans="2:13" s="1" customFormat="1" x14ac:dyDescent="0.3">
      <c r="B720"/>
      <c r="C720"/>
      <c r="D720"/>
      <c r="E720"/>
      <c r="F720"/>
      <c r="G720"/>
      <c r="H720"/>
      <c r="I720"/>
      <c r="J720"/>
      <c r="K720"/>
      <c r="L720"/>
      <c r="M720"/>
    </row>
    <row r="722" spans="2:13" s="1" customFormat="1" x14ac:dyDescent="0.3">
      <c r="B722"/>
      <c r="C722"/>
      <c r="D722"/>
      <c r="E722"/>
      <c r="F722"/>
      <c r="G722"/>
      <c r="H722"/>
      <c r="I722"/>
      <c r="J722"/>
      <c r="K722"/>
      <c r="L722"/>
      <c r="M722"/>
    </row>
    <row r="723" spans="2:13" s="1" customFormat="1" x14ac:dyDescent="0.3">
      <c r="B723"/>
      <c r="C723"/>
      <c r="D723"/>
      <c r="E723"/>
      <c r="F723"/>
      <c r="G723"/>
      <c r="H723"/>
      <c r="I723"/>
      <c r="J723"/>
      <c r="K723"/>
      <c r="L723"/>
      <c r="M723"/>
    </row>
    <row r="725" spans="2:13" s="1" customFormat="1" x14ac:dyDescent="0.3">
      <c r="B725"/>
      <c r="C725"/>
      <c r="D725"/>
      <c r="E725"/>
      <c r="F725"/>
      <c r="G725"/>
      <c r="H725"/>
      <c r="I725"/>
      <c r="J725"/>
      <c r="K725"/>
      <c r="L725"/>
      <c r="M725"/>
    </row>
    <row r="726" spans="2:13" s="1" customFormat="1" x14ac:dyDescent="0.3">
      <c r="B726"/>
      <c r="C726"/>
      <c r="D726"/>
      <c r="E726"/>
      <c r="F726"/>
      <c r="G726"/>
      <c r="H726"/>
      <c r="I726"/>
      <c r="J726"/>
      <c r="K726"/>
      <c r="L726"/>
      <c r="M726"/>
    </row>
    <row r="727" spans="2:13" s="1" customFormat="1" x14ac:dyDescent="0.3">
      <c r="B727"/>
      <c r="C727"/>
      <c r="D727"/>
      <c r="E727"/>
      <c r="F727"/>
      <c r="G727"/>
      <c r="H727"/>
      <c r="I727"/>
      <c r="J727"/>
      <c r="K727"/>
      <c r="L727"/>
      <c r="M727"/>
    </row>
    <row r="728" spans="2:13" s="1" customFormat="1" x14ac:dyDescent="0.3">
      <c r="B728"/>
      <c r="C728"/>
      <c r="D728"/>
      <c r="E728"/>
      <c r="F728"/>
      <c r="G728"/>
      <c r="H728"/>
      <c r="I728"/>
      <c r="J728"/>
      <c r="K728"/>
      <c r="L728"/>
      <c r="M728"/>
    </row>
    <row r="729" spans="2:13" s="1" customFormat="1" x14ac:dyDescent="0.3">
      <c r="B729"/>
      <c r="C729"/>
      <c r="D729"/>
      <c r="E729"/>
      <c r="F729"/>
      <c r="G729"/>
      <c r="H729"/>
      <c r="I729"/>
      <c r="J729"/>
      <c r="K729"/>
      <c r="L729"/>
      <c r="M729"/>
    </row>
    <row r="730" spans="2:13" s="1" customFormat="1" x14ac:dyDescent="0.3">
      <c r="B730"/>
      <c r="C730"/>
      <c r="D730"/>
      <c r="E730"/>
      <c r="F730"/>
      <c r="G730"/>
      <c r="H730"/>
      <c r="I730"/>
      <c r="J730"/>
      <c r="K730"/>
      <c r="L730"/>
      <c r="M730"/>
    </row>
    <row r="731" spans="2:13" s="1" customFormat="1" x14ac:dyDescent="0.3">
      <c r="B731"/>
      <c r="C731"/>
      <c r="D731"/>
      <c r="E731"/>
      <c r="F731"/>
      <c r="G731"/>
      <c r="H731"/>
      <c r="I731"/>
      <c r="J731"/>
      <c r="K731"/>
      <c r="L731"/>
      <c r="M731"/>
    </row>
    <row r="733" spans="2:13" s="1" customFormat="1" x14ac:dyDescent="0.3">
      <c r="B733"/>
      <c r="C733"/>
      <c r="D733"/>
      <c r="E733"/>
      <c r="F733"/>
      <c r="G733"/>
      <c r="H733"/>
      <c r="I733"/>
      <c r="J733"/>
      <c r="K733"/>
      <c r="L733"/>
      <c r="M733"/>
    </row>
    <row r="735" spans="2:13" s="1" customFormat="1" x14ac:dyDescent="0.3">
      <c r="B735"/>
      <c r="C735"/>
      <c r="D735"/>
      <c r="E735"/>
      <c r="F735"/>
      <c r="G735"/>
      <c r="H735"/>
      <c r="I735"/>
      <c r="J735"/>
      <c r="K735"/>
      <c r="L735"/>
      <c r="M735"/>
    </row>
    <row r="736" spans="2:13" s="1" customFormat="1" x14ac:dyDescent="0.3">
      <c r="B736"/>
      <c r="C736"/>
      <c r="D736"/>
      <c r="E736"/>
      <c r="F736"/>
      <c r="G736"/>
      <c r="H736"/>
      <c r="I736"/>
      <c r="J736"/>
      <c r="K736"/>
      <c r="L736"/>
      <c r="M736"/>
    </row>
    <row r="738" spans="2:13" s="1" customFormat="1" x14ac:dyDescent="0.3">
      <c r="B738"/>
      <c r="C738"/>
      <c r="D738"/>
      <c r="E738"/>
      <c r="F738"/>
      <c r="G738"/>
      <c r="H738"/>
      <c r="I738"/>
      <c r="J738"/>
      <c r="K738"/>
      <c r="L738"/>
      <c r="M738"/>
    </row>
    <row r="739" spans="2:13" s="1" customFormat="1" x14ac:dyDescent="0.3">
      <c r="B739"/>
      <c r="C739"/>
      <c r="D739"/>
      <c r="E739"/>
      <c r="F739"/>
      <c r="G739"/>
      <c r="H739"/>
      <c r="I739"/>
      <c r="J739"/>
      <c r="K739"/>
      <c r="L739"/>
      <c r="M739"/>
    </row>
    <row r="741" spans="2:13" s="1" customFormat="1" x14ac:dyDescent="0.3">
      <c r="B741"/>
      <c r="C741"/>
      <c r="D741"/>
      <c r="E741"/>
      <c r="F741"/>
      <c r="G741"/>
      <c r="H741"/>
      <c r="I741"/>
      <c r="J741"/>
      <c r="K741"/>
      <c r="L741"/>
      <c r="M741"/>
    </row>
    <row r="742" spans="2:13" s="1" customFormat="1" x14ac:dyDescent="0.3">
      <c r="B742"/>
      <c r="C742"/>
      <c r="D742"/>
      <c r="E742"/>
      <c r="F742"/>
      <c r="G742"/>
      <c r="H742"/>
      <c r="I742"/>
      <c r="J742"/>
      <c r="K742"/>
      <c r="L742"/>
      <c r="M742"/>
    </row>
    <row r="744" spans="2:13" s="1" customFormat="1" x14ac:dyDescent="0.3">
      <c r="B744"/>
      <c r="C744"/>
      <c r="D744"/>
      <c r="E744"/>
      <c r="F744"/>
      <c r="G744"/>
      <c r="H744"/>
      <c r="I744"/>
      <c r="J744"/>
      <c r="K744"/>
      <c r="L744"/>
      <c r="M744"/>
    </row>
    <row r="745" spans="2:13" s="1" customFormat="1" x14ac:dyDescent="0.3">
      <c r="B745"/>
      <c r="C745"/>
      <c r="D745"/>
      <c r="E745"/>
      <c r="F745"/>
      <c r="G745"/>
      <c r="H745"/>
      <c r="I745"/>
      <c r="J745"/>
      <c r="K745"/>
      <c r="L745"/>
      <c r="M745"/>
    </row>
    <row r="747" spans="2:13" s="1" customFormat="1" x14ac:dyDescent="0.3">
      <c r="B747"/>
      <c r="C747"/>
      <c r="D747"/>
      <c r="E747"/>
      <c r="F747"/>
      <c r="G747"/>
      <c r="H747"/>
      <c r="I747"/>
      <c r="J747"/>
      <c r="K747"/>
      <c r="L747"/>
      <c r="M747"/>
    </row>
    <row r="748" spans="2:13" s="1" customFormat="1" x14ac:dyDescent="0.3">
      <c r="B748"/>
      <c r="C748"/>
      <c r="D748"/>
      <c r="E748"/>
      <c r="F748"/>
      <c r="G748"/>
      <c r="H748"/>
      <c r="I748"/>
      <c r="J748"/>
      <c r="K748"/>
      <c r="L748"/>
      <c r="M748"/>
    </row>
    <row r="750" spans="2:13" s="1" customFormat="1" x14ac:dyDescent="0.3">
      <c r="B750"/>
      <c r="C750"/>
      <c r="D750"/>
      <c r="E750"/>
      <c r="F750"/>
      <c r="G750"/>
      <c r="H750"/>
      <c r="I750"/>
      <c r="J750"/>
      <c r="K750"/>
      <c r="L750"/>
      <c r="M750"/>
    </row>
    <row r="752" spans="2:13" s="1" customFormat="1" x14ac:dyDescent="0.3">
      <c r="B752"/>
      <c r="C752"/>
      <c r="D752"/>
      <c r="E752"/>
      <c r="F752"/>
      <c r="G752"/>
      <c r="H752"/>
      <c r="I752"/>
      <c r="J752"/>
      <c r="K752"/>
      <c r="L752"/>
      <c r="M752"/>
    </row>
    <row r="754" spans="2:13" s="1" customFormat="1" x14ac:dyDescent="0.3">
      <c r="B754"/>
      <c r="C754"/>
      <c r="D754"/>
      <c r="E754"/>
      <c r="F754"/>
      <c r="G754"/>
      <c r="H754"/>
      <c r="I754"/>
      <c r="J754"/>
      <c r="K754"/>
      <c r="L754"/>
      <c r="M754"/>
    </row>
    <row r="755" spans="2:13" s="1" customFormat="1" x14ac:dyDescent="0.3">
      <c r="B755"/>
      <c r="C755"/>
      <c r="D755"/>
      <c r="E755"/>
      <c r="F755"/>
      <c r="G755"/>
      <c r="H755"/>
      <c r="I755"/>
      <c r="J755"/>
      <c r="K755"/>
      <c r="L755"/>
      <c r="M755"/>
    </row>
    <row r="757" spans="2:13" s="1" customFormat="1" x14ac:dyDescent="0.3">
      <c r="B757"/>
      <c r="C757"/>
      <c r="D757"/>
      <c r="E757"/>
      <c r="F757"/>
      <c r="G757"/>
      <c r="H757"/>
      <c r="I757"/>
      <c r="J757"/>
      <c r="K757"/>
      <c r="L757"/>
      <c r="M757"/>
    </row>
    <row r="758" spans="2:13" s="1" customFormat="1" x14ac:dyDescent="0.3">
      <c r="B758"/>
      <c r="C758"/>
      <c r="D758"/>
      <c r="E758"/>
      <c r="F758"/>
      <c r="G758"/>
      <c r="H758"/>
      <c r="I758"/>
      <c r="J758"/>
      <c r="K758"/>
      <c r="L758"/>
      <c r="M758"/>
    </row>
    <row r="760" spans="2:13" s="1" customFormat="1" x14ac:dyDescent="0.3">
      <c r="B760"/>
      <c r="C760"/>
      <c r="D760"/>
      <c r="E760"/>
      <c r="F760"/>
      <c r="G760"/>
      <c r="H760"/>
      <c r="I760"/>
      <c r="J760"/>
      <c r="K760"/>
      <c r="L760"/>
      <c r="M760"/>
    </row>
    <row r="763" spans="2:13" s="1" customFormat="1" x14ac:dyDescent="0.3">
      <c r="B763"/>
      <c r="C763"/>
      <c r="D763"/>
      <c r="E763"/>
      <c r="F763"/>
      <c r="G763"/>
      <c r="H763"/>
      <c r="I763"/>
      <c r="J763"/>
      <c r="K763"/>
      <c r="L763"/>
      <c r="M763"/>
    </row>
    <row r="766" spans="2:13" s="1" customFormat="1" x14ac:dyDescent="0.3">
      <c r="B766"/>
      <c r="C766"/>
      <c r="D766"/>
      <c r="E766"/>
      <c r="F766"/>
      <c r="G766"/>
      <c r="H766"/>
      <c r="I766"/>
      <c r="J766"/>
      <c r="K766"/>
      <c r="L766"/>
      <c r="M766"/>
    </row>
  </sheetData>
  <mergeCells count="312">
    <mergeCell ref="B7:D7"/>
    <mergeCell ref="B8:D8"/>
    <mergeCell ref="B10:F10"/>
    <mergeCell ref="B15:E15"/>
    <mergeCell ref="B16:E16"/>
    <mergeCell ref="B17:E17"/>
    <mergeCell ref="B41:E41"/>
    <mergeCell ref="B60:E60"/>
    <mergeCell ref="B85:E85"/>
    <mergeCell ref="B18:E18"/>
    <mergeCell ref="B24:E24"/>
    <mergeCell ref="B30:E30"/>
    <mergeCell ref="B31:E31"/>
    <mergeCell ref="B50:E50"/>
    <mergeCell ref="B69:E69"/>
    <mergeCell ref="B26:E26"/>
    <mergeCell ref="B27:E27"/>
    <mergeCell ref="B28:E28"/>
    <mergeCell ref="B29:E29"/>
    <mergeCell ref="B68:E68"/>
    <mergeCell ref="B62:E62"/>
    <mergeCell ref="B63:E63"/>
    <mergeCell ref="B64:E64"/>
    <mergeCell ref="B65:E65"/>
    <mergeCell ref="B154:E154"/>
    <mergeCell ref="B146:E146"/>
    <mergeCell ref="B147:E147"/>
    <mergeCell ref="B70:E70"/>
    <mergeCell ref="B71:E71"/>
    <mergeCell ref="B86:E86"/>
    <mergeCell ref="B101:E101"/>
    <mergeCell ref="B102:E102"/>
    <mergeCell ref="B118:E118"/>
    <mergeCell ref="B100:E100"/>
    <mergeCell ref="B92:E92"/>
    <mergeCell ref="B112:E112"/>
    <mergeCell ref="B113:E113"/>
    <mergeCell ref="B114:E114"/>
    <mergeCell ref="B115:E115"/>
    <mergeCell ref="B116:E116"/>
    <mergeCell ref="B117:E117"/>
    <mergeCell ref="B106:E106"/>
    <mergeCell ref="B107:E107"/>
    <mergeCell ref="B108:E108"/>
    <mergeCell ref="B110:E110"/>
    <mergeCell ref="B111:E111"/>
    <mergeCell ref="B124:E124"/>
    <mergeCell ref="B125:E125"/>
    <mergeCell ref="B155:E155"/>
    <mergeCell ref="B165:E165"/>
    <mergeCell ref="B175:E175"/>
    <mergeCell ref="B183:E183"/>
    <mergeCell ref="B191:E191"/>
    <mergeCell ref="B197:E197"/>
    <mergeCell ref="B176:E176"/>
    <mergeCell ref="B192:E192"/>
    <mergeCell ref="B193:E193"/>
    <mergeCell ref="B194:E194"/>
    <mergeCell ref="B159:E159"/>
    <mergeCell ref="B160:E160"/>
    <mergeCell ref="B161:E161"/>
    <mergeCell ref="B162:E162"/>
    <mergeCell ref="B163:E163"/>
    <mergeCell ref="B164:E164"/>
    <mergeCell ref="B156:E156"/>
    <mergeCell ref="B157:E157"/>
    <mergeCell ref="B158:E158"/>
    <mergeCell ref="B171:E171"/>
    <mergeCell ref="B172:E172"/>
    <mergeCell ref="B173:E173"/>
    <mergeCell ref="B174:E174"/>
    <mergeCell ref="B166:E166"/>
    <mergeCell ref="B287:E287"/>
    <mergeCell ref="B299:E299"/>
    <mergeCell ref="B203:E203"/>
    <mergeCell ref="B235:E235"/>
    <mergeCell ref="B267:E267"/>
    <mergeCell ref="B268:E268"/>
    <mergeCell ref="B269:E269"/>
    <mergeCell ref="B270:E270"/>
    <mergeCell ref="B206:E206"/>
    <mergeCell ref="B204:E204"/>
    <mergeCell ref="B205:E205"/>
    <mergeCell ref="B212:E212"/>
    <mergeCell ref="B213:E213"/>
    <mergeCell ref="B214:E214"/>
    <mergeCell ref="B215:E215"/>
    <mergeCell ref="B216:E216"/>
    <mergeCell ref="B217:E217"/>
    <mergeCell ref="B218:E218"/>
    <mergeCell ref="B207:E207"/>
    <mergeCell ref="B208:E208"/>
    <mergeCell ref="B209:E209"/>
    <mergeCell ref="B210:E210"/>
    <mergeCell ref="B211:E211"/>
    <mergeCell ref="B225:E225"/>
    <mergeCell ref="B66:E66"/>
    <mergeCell ref="B67:E67"/>
    <mergeCell ref="B55:E55"/>
    <mergeCell ref="B56:E56"/>
    <mergeCell ref="B57:E57"/>
    <mergeCell ref="B58:E58"/>
    <mergeCell ref="B59:E59"/>
    <mergeCell ref="B61:E61"/>
    <mergeCell ref="B91:E91"/>
    <mergeCell ref="B80:E80"/>
    <mergeCell ref="B81:E81"/>
    <mergeCell ref="B82:E82"/>
    <mergeCell ref="B83:E83"/>
    <mergeCell ref="B84:E84"/>
    <mergeCell ref="B74:E74"/>
    <mergeCell ref="B75:E75"/>
    <mergeCell ref="B76:E76"/>
    <mergeCell ref="B77:E77"/>
    <mergeCell ref="B78:E78"/>
    <mergeCell ref="B79:E79"/>
    <mergeCell ref="B126:E126"/>
    <mergeCell ref="B127:E127"/>
    <mergeCell ref="B128:E128"/>
    <mergeCell ref="B129:E129"/>
    <mergeCell ref="B119:E119"/>
    <mergeCell ref="B120:E120"/>
    <mergeCell ref="B121:E121"/>
    <mergeCell ref="B122:E122"/>
    <mergeCell ref="B123:E123"/>
    <mergeCell ref="B137:E137"/>
    <mergeCell ref="B138:E138"/>
    <mergeCell ref="B139:E139"/>
    <mergeCell ref="B140:E140"/>
    <mergeCell ref="B141:E141"/>
    <mergeCell ref="B130:E130"/>
    <mergeCell ref="B131:E131"/>
    <mergeCell ref="B132:E132"/>
    <mergeCell ref="B133:E133"/>
    <mergeCell ref="B134:E134"/>
    <mergeCell ref="B135:E135"/>
    <mergeCell ref="B136:E136"/>
    <mergeCell ref="B148:E148"/>
    <mergeCell ref="B149:E149"/>
    <mergeCell ref="B150:E150"/>
    <mergeCell ref="B151:E151"/>
    <mergeCell ref="B152:E152"/>
    <mergeCell ref="B153:E153"/>
    <mergeCell ref="B142:E142"/>
    <mergeCell ref="B143:E143"/>
    <mergeCell ref="B144:E144"/>
    <mergeCell ref="B145:E145"/>
    <mergeCell ref="B167:E167"/>
    <mergeCell ref="B168:E168"/>
    <mergeCell ref="B169:E169"/>
    <mergeCell ref="B170:E170"/>
    <mergeCell ref="B184:E184"/>
    <mergeCell ref="B185:E185"/>
    <mergeCell ref="B186:E186"/>
    <mergeCell ref="B187:E187"/>
    <mergeCell ref="B188:E188"/>
    <mergeCell ref="B177:E177"/>
    <mergeCell ref="B178:E178"/>
    <mergeCell ref="B179:E179"/>
    <mergeCell ref="B180:E180"/>
    <mergeCell ref="B181:E181"/>
    <mergeCell ref="B182:E182"/>
    <mergeCell ref="B201:E201"/>
    <mergeCell ref="B202:E202"/>
    <mergeCell ref="B195:E195"/>
    <mergeCell ref="B196:E196"/>
    <mergeCell ref="B198:E198"/>
    <mergeCell ref="B199:E199"/>
    <mergeCell ref="B200:E200"/>
    <mergeCell ref="B189:E189"/>
    <mergeCell ref="B190:E190"/>
    <mergeCell ref="B226:E226"/>
    <mergeCell ref="B227:E227"/>
    <mergeCell ref="B228:E228"/>
    <mergeCell ref="B229:E229"/>
    <mergeCell ref="B230:E230"/>
    <mergeCell ref="B219:E219"/>
    <mergeCell ref="B220:E220"/>
    <mergeCell ref="B221:E221"/>
    <mergeCell ref="B222:E222"/>
    <mergeCell ref="B223:E223"/>
    <mergeCell ref="B224:E224"/>
    <mergeCell ref="B237:E237"/>
    <mergeCell ref="B238:E238"/>
    <mergeCell ref="B239:E239"/>
    <mergeCell ref="B240:E240"/>
    <mergeCell ref="B241:E241"/>
    <mergeCell ref="B242:E242"/>
    <mergeCell ref="B231:E231"/>
    <mergeCell ref="B232:E232"/>
    <mergeCell ref="B233:E233"/>
    <mergeCell ref="B234:E234"/>
    <mergeCell ref="B249:E249"/>
    <mergeCell ref="B250:E250"/>
    <mergeCell ref="B251:E251"/>
    <mergeCell ref="B252:E252"/>
    <mergeCell ref="B253:E253"/>
    <mergeCell ref="B254:E254"/>
    <mergeCell ref="B243:E243"/>
    <mergeCell ref="B244:E244"/>
    <mergeCell ref="B245:E245"/>
    <mergeCell ref="B246:E246"/>
    <mergeCell ref="B247:E247"/>
    <mergeCell ref="B248:E248"/>
    <mergeCell ref="B271:E271"/>
    <mergeCell ref="B272:E272"/>
    <mergeCell ref="B261:E261"/>
    <mergeCell ref="B262:E262"/>
    <mergeCell ref="B263:E263"/>
    <mergeCell ref="B264:E264"/>
    <mergeCell ref="B265:E265"/>
    <mergeCell ref="B266:E266"/>
    <mergeCell ref="B255:E255"/>
    <mergeCell ref="B256:E256"/>
    <mergeCell ref="B257:E257"/>
    <mergeCell ref="B258:E258"/>
    <mergeCell ref="B259:E259"/>
    <mergeCell ref="B260:E260"/>
    <mergeCell ref="B280:E280"/>
    <mergeCell ref="B281:E281"/>
    <mergeCell ref="B282:E282"/>
    <mergeCell ref="B283:E283"/>
    <mergeCell ref="B284:E284"/>
    <mergeCell ref="B273:E273"/>
    <mergeCell ref="B274:E274"/>
    <mergeCell ref="B275:E275"/>
    <mergeCell ref="B276:E276"/>
    <mergeCell ref="B277:E277"/>
    <mergeCell ref="B278:E278"/>
    <mergeCell ref="B309:E309"/>
    <mergeCell ref="B310:E310"/>
    <mergeCell ref="B311:E311"/>
    <mergeCell ref="B312:E312"/>
    <mergeCell ref="B313:E313"/>
    <mergeCell ref="B303:E303"/>
    <mergeCell ref="B304:E304"/>
    <mergeCell ref="B305:E305"/>
    <mergeCell ref="B306:E306"/>
    <mergeCell ref="B307:E307"/>
    <mergeCell ref="B308:E308"/>
    <mergeCell ref="B320:E320"/>
    <mergeCell ref="B321:E321"/>
    <mergeCell ref="B322:E322"/>
    <mergeCell ref="B323:E323"/>
    <mergeCell ref="B314:E314"/>
    <mergeCell ref="B315:E315"/>
    <mergeCell ref="B316:E316"/>
    <mergeCell ref="B317:E317"/>
    <mergeCell ref="B318:E318"/>
    <mergeCell ref="B319:E319"/>
    <mergeCell ref="B32:E32"/>
    <mergeCell ref="B33:E33"/>
    <mergeCell ref="B34:E34"/>
    <mergeCell ref="B35:E35"/>
    <mergeCell ref="B36:E36"/>
    <mergeCell ref="B37:E37"/>
    <mergeCell ref="B109:E109"/>
    <mergeCell ref="B19:E19"/>
    <mergeCell ref="B20:E20"/>
    <mergeCell ref="B21:E21"/>
    <mergeCell ref="B22:E22"/>
    <mergeCell ref="B23:E23"/>
    <mergeCell ref="B25:E25"/>
    <mergeCell ref="B99:E99"/>
    <mergeCell ref="B93:E93"/>
    <mergeCell ref="B94:E94"/>
    <mergeCell ref="B95:E95"/>
    <mergeCell ref="B96:E96"/>
    <mergeCell ref="B97:E97"/>
    <mergeCell ref="B98:E98"/>
    <mergeCell ref="B87:E87"/>
    <mergeCell ref="B88:E88"/>
    <mergeCell ref="B89:E89"/>
    <mergeCell ref="B90:E90"/>
    <mergeCell ref="B43:E43"/>
    <mergeCell ref="B42:E42"/>
    <mergeCell ref="B44:E44"/>
    <mergeCell ref="B51:E51"/>
    <mergeCell ref="B52:E52"/>
    <mergeCell ref="B53:E53"/>
    <mergeCell ref="B38:E38"/>
    <mergeCell ref="B39:E39"/>
    <mergeCell ref="B40:E40"/>
    <mergeCell ref="B45:E45"/>
    <mergeCell ref="B46:E46"/>
    <mergeCell ref="B47:E47"/>
    <mergeCell ref="B48:E48"/>
    <mergeCell ref="B49:E49"/>
    <mergeCell ref="B302:E302"/>
    <mergeCell ref="B236:E236"/>
    <mergeCell ref="B288:E288"/>
    <mergeCell ref="B289:E289"/>
    <mergeCell ref="B290:E290"/>
    <mergeCell ref="B300:E300"/>
    <mergeCell ref="B301:E301"/>
    <mergeCell ref="B54:E54"/>
    <mergeCell ref="B72:E72"/>
    <mergeCell ref="B73:E73"/>
    <mergeCell ref="B103:E103"/>
    <mergeCell ref="B104:E104"/>
    <mergeCell ref="B105:E105"/>
    <mergeCell ref="B297:E297"/>
    <mergeCell ref="B298:E298"/>
    <mergeCell ref="B291:E291"/>
    <mergeCell ref="B292:E292"/>
    <mergeCell ref="B293:E293"/>
    <mergeCell ref="B294:E294"/>
    <mergeCell ref="B295:E295"/>
    <mergeCell ref="B296:E296"/>
    <mergeCell ref="B285:E285"/>
    <mergeCell ref="B286:E286"/>
    <mergeCell ref="B279:E27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TYPE </vt:lpstr>
      <vt:lpstr>ANALYTIQUE</vt:lpstr>
      <vt:lpstr>NEW_MODEL_1</vt:lpstr>
      <vt:lpstr>NEW_MODEL_2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PROBOOK</dc:creator>
  <cp:lastModifiedBy>BLANCHE</cp:lastModifiedBy>
  <cp:lastPrinted>2024-06-17T11:52:28Z</cp:lastPrinted>
  <dcterms:created xsi:type="dcterms:W3CDTF">2022-01-13T05:13:32Z</dcterms:created>
  <dcterms:modified xsi:type="dcterms:W3CDTF">2025-12-08T18:35:31Z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12c16c5-ae7d-4499-be80-e5a5a2868224_Enabled">
    <vt:lpwstr>true</vt:lpwstr>
  </property>
  <property fmtid="{D5CDD505-2E9C-101B-9397-08002B2CF9AE}" pid="3" name="MSIP_Label_e12c16c5-ae7d-4499-be80-e5a5a2868224_SetDate">
    <vt:lpwstr>2024-06-06T17:16:11Z</vt:lpwstr>
  </property>
  <property fmtid="{D5CDD505-2E9C-101B-9397-08002B2CF9AE}" pid="4" name="MSIP_Label_e12c16c5-ae7d-4499-be80-e5a5a2868224_Method">
    <vt:lpwstr>Privileged</vt:lpwstr>
  </property>
  <property fmtid="{D5CDD505-2E9C-101B-9397-08002B2CF9AE}" pid="5" name="MSIP_Label_e12c16c5-ae7d-4499-be80-e5a5a2868224_Name">
    <vt:lpwstr>e12c16c5-ae7d-4499-be80-e5a5a2868224</vt:lpwstr>
  </property>
  <property fmtid="{D5CDD505-2E9C-101B-9397-08002B2CF9AE}" pid="6" name="MSIP_Label_e12c16c5-ae7d-4499-be80-e5a5a2868224_SiteId">
    <vt:lpwstr>8085fa43-302e-45bd-b171-a6648c3b6be7</vt:lpwstr>
  </property>
  <property fmtid="{D5CDD505-2E9C-101B-9397-08002B2CF9AE}" pid="7" name="MSIP_Label_e12c16c5-ae7d-4499-be80-e5a5a2868224_ActionId">
    <vt:lpwstr>8be35765-6713-46fb-bdf8-bfc027ef4e3a</vt:lpwstr>
  </property>
  <property fmtid="{D5CDD505-2E9C-101B-9397-08002B2CF9AE}" pid="8" name="MSIP_Label_e12c16c5-ae7d-4499-be80-e5a5a2868224_ContentBits">
    <vt:lpwstr>0</vt:lpwstr>
  </property>
</Properties>
</file>